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22035" windowHeight="9270" tabRatio="965"/>
  </bookViews>
  <sheets>
    <sheet name="Journal Entries" sheetId="2" r:id="rId1"/>
    <sheet name="75 Note EGOP" sheetId="1" r:id="rId2"/>
    <sheet name="75 Note TNP" sheetId="8" r:id="rId3"/>
    <sheet name="75 Note TN Paygo - CU's 162-171" sheetId="9" state="hidden" r:id="rId4"/>
    <sheet name="EGOP Valuation Results" sheetId="3" r:id="rId5"/>
    <sheet name="TNP Valuation Results" sheetId="10" r:id="rId6"/>
    <sheet name="PPA Information" sheetId="4" state="hidden" r:id="rId7"/>
    <sheet name="On-Behalf Information" sheetId="6" r:id="rId8"/>
    <sheet name="Payment Subsequent Information" sheetId="7" r:id="rId9"/>
    <sheet name="EGOP Prop Share History" sheetId="11" r:id="rId10"/>
    <sheet name="TNP Prop Share History" sheetId="13" r:id="rId11"/>
    <sheet name="EGOP Deferral Balances" sheetId="12" r:id="rId12"/>
  </sheets>
  <calcPr calcId="145621"/>
</workbook>
</file>

<file path=xl/calcChain.xml><?xml version="1.0" encoding="utf-8"?>
<calcChain xmlns="http://schemas.openxmlformats.org/spreadsheetml/2006/main">
  <c r="I73" i="2" l="1"/>
  <c r="E50" i="7" l="1"/>
  <c r="F88" i="8" l="1"/>
  <c r="F89" i="8" s="1"/>
  <c r="F92" i="8"/>
  <c r="D76" i="8"/>
  <c r="I72" i="8"/>
  <c r="G72" i="8"/>
  <c r="E72" i="8"/>
  <c r="D46" i="8"/>
  <c r="D35" i="8"/>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3" i="7" s="1"/>
  <c r="F52" i="7"/>
  <c r="AO5" i="10"/>
  <c r="AO6" i="10"/>
  <c r="AO7" i="10"/>
  <c r="AO8" i="10"/>
  <c r="AO9" i="10"/>
  <c r="AO10" i="10"/>
  <c r="AO11" i="10"/>
  <c r="AO12" i="10"/>
  <c r="AO13" i="10"/>
  <c r="AO14" i="10"/>
  <c r="AO15" i="10"/>
  <c r="AO16" i="10"/>
  <c r="AO17" i="10"/>
  <c r="AO18" i="10"/>
  <c r="AO19" i="10"/>
  <c r="AO20" i="10"/>
  <c r="AO21" i="10"/>
  <c r="AO22" i="10"/>
  <c r="AO23" i="10"/>
  <c r="AO24" i="10"/>
  <c r="AO25" i="10"/>
  <c r="AO26" i="10"/>
  <c r="AO27" i="10"/>
  <c r="AO28" i="10"/>
  <c r="AO29" i="10"/>
  <c r="AO30" i="10"/>
  <c r="AO31" i="10"/>
  <c r="AO32" i="10"/>
  <c r="AO33" i="10"/>
  <c r="AO34" i="10"/>
  <c r="AO35" i="10"/>
  <c r="AO36" i="10"/>
  <c r="AO37" i="10"/>
  <c r="AO38" i="10"/>
  <c r="AO39" i="10"/>
  <c r="AO40" i="10"/>
  <c r="AO41" i="10"/>
  <c r="AO42" i="10"/>
  <c r="AO43" i="10"/>
  <c r="AO44" i="10"/>
  <c r="AO45" i="10"/>
  <c r="AO46" i="10"/>
  <c r="AO47" i="10"/>
  <c r="AO48" i="10"/>
  <c r="AO49" i="10"/>
  <c r="AO50" i="10"/>
  <c r="AO51" i="10"/>
  <c r="AO52" i="10"/>
  <c r="AO53" i="10"/>
  <c r="AO54" i="10"/>
  <c r="AO4" i="10"/>
  <c r="AE5" i="10"/>
  <c r="AF5" i="10"/>
  <c r="AE6" i="10"/>
  <c r="AF6" i="10"/>
  <c r="AE7" i="10"/>
  <c r="AF7" i="10"/>
  <c r="AE8" i="10"/>
  <c r="AF8" i="10"/>
  <c r="AE9" i="10"/>
  <c r="AF9" i="10"/>
  <c r="AE10" i="10"/>
  <c r="AF10" i="10"/>
  <c r="AE11" i="10"/>
  <c r="AF11" i="10"/>
  <c r="AE12" i="10"/>
  <c r="AF12" i="10"/>
  <c r="AE13" i="10"/>
  <c r="AF13" i="10"/>
  <c r="AE14" i="10"/>
  <c r="AF14" i="10"/>
  <c r="AE15" i="10"/>
  <c r="AF15" i="10"/>
  <c r="AE16" i="10"/>
  <c r="AF16" i="10"/>
  <c r="AE17" i="10"/>
  <c r="AF17" i="10"/>
  <c r="AE18" i="10"/>
  <c r="AF18" i="10"/>
  <c r="AE19" i="10"/>
  <c r="AF19" i="10"/>
  <c r="AE20" i="10"/>
  <c r="AF20" i="10"/>
  <c r="AE21" i="10"/>
  <c r="AF21" i="10"/>
  <c r="AE22" i="10"/>
  <c r="AF22" i="10"/>
  <c r="AE23" i="10"/>
  <c r="AF23" i="10"/>
  <c r="AE24" i="10"/>
  <c r="AF24" i="10"/>
  <c r="AE25" i="10"/>
  <c r="AF25" i="10"/>
  <c r="AE26" i="10"/>
  <c r="AF26" i="10"/>
  <c r="AE27" i="10"/>
  <c r="AF27" i="10"/>
  <c r="AE28" i="10"/>
  <c r="AF28" i="10"/>
  <c r="AE29" i="10"/>
  <c r="AF29" i="10"/>
  <c r="AE30" i="10"/>
  <c r="AF30" i="10"/>
  <c r="AE31" i="10"/>
  <c r="AF31" i="10"/>
  <c r="AE32" i="10"/>
  <c r="AF32" i="10"/>
  <c r="AE33" i="10"/>
  <c r="AF33" i="10"/>
  <c r="AE34" i="10"/>
  <c r="AF34" i="10"/>
  <c r="AE35" i="10"/>
  <c r="AF35" i="10"/>
  <c r="AE36" i="10"/>
  <c r="AF36" i="10"/>
  <c r="AE37" i="10"/>
  <c r="AF37" i="10"/>
  <c r="AE38" i="10"/>
  <c r="AF38" i="10"/>
  <c r="AE39" i="10"/>
  <c r="AF39" i="10"/>
  <c r="AE40" i="10"/>
  <c r="AF40" i="10"/>
  <c r="AE41" i="10"/>
  <c r="AF41" i="10"/>
  <c r="AE42" i="10"/>
  <c r="AF42" i="10"/>
  <c r="AE43" i="10"/>
  <c r="AF43" i="10"/>
  <c r="AE44" i="10"/>
  <c r="AF44" i="10"/>
  <c r="AE45" i="10"/>
  <c r="AF45" i="10"/>
  <c r="AE46" i="10"/>
  <c r="AF46" i="10"/>
  <c r="AE47" i="10"/>
  <c r="AF47" i="10"/>
  <c r="AE48" i="10"/>
  <c r="AF48" i="10"/>
  <c r="AE49" i="10"/>
  <c r="AF49" i="10"/>
  <c r="AE50" i="10"/>
  <c r="AF50" i="10"/>
  <c r="AE51" i="10"/>
  <c r="AF51" i="10"/>
  <c r="AE52" i="10"/>
  <c r="AF52" i="10"/>
  <c r="AE53" i="10"/>
  <c r="AF53" i="10"/>
  <c r="AE54" i="10"/>
  <c r="AF54" i="10"/>
  <c r="AF4" i="10"/>
  <c r="AE4" i="10"/>
  <c r="N5" i="10"/>
  <c r="N6"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N4" i="10"/>
  <c r="K55" i="10"/>
  <c r="E88" i="8" l="1"/>
  <c r="I115" i="1" l="1"/>
  <c r="I86" i="2"/>
  <c r="I85" i="2"/>
  <c r="I84" i="2"/>
  <c r="I83" i="2"/>
  <c r="I82" i="2"/>
  <c r="I45" i="2"/>
  <c r="F44" i="2" s="1"/>
  <c r="I40" i="2"/>
  <c r="F39" i="2" s="1"/>
  <c r="I33" i="2"/>
  <c r="CK5" i="3" l="1"/>
  <c r="CK6" i="3"/>
  <c r="CK7" i="3"/>
  <c r="CK8" i="3"/>
  <c r="CK9" i="3"/>
  <c r="CK10" i="3"/>
  <c r="CK11" i="3"/>
  <c r="CK12" i="3"/>
  <c r="CK13" i="3"/>
  <c r="CK14" i="3"/>
  <c r="CK15" i="3"/>
  <c r="CK16" i="3"/>
  <c r="CK17" i="3"/>
  <c r="CK18" i="3"/>
  <c r="CK19" i="3"/>
  <c r="CK20" i="3"/>
  <c r="CK21" i="3"/>
  <c r="CK22" i="3"/>
  <c r="CK23" i="3"/>
  <c r="CK24" i="3"/>
  <c r="CK25" i="3"/>
  <c r="CK26" i="3"/>
  <c r="CK27" i="3"/>
  <c r="CK28" i="3"/>
  <c r="CK29" i="3"/>
  <c r="CK30" i="3"/>
  <c r="CK31" i="3"/>
  <c r="CK32" i="3"/>
  <c r="CK33" i="3"/>
  <c r="CK34" i="3"/>
  <c r="CK35" i="3"/>
  <c r="CK36" i="3"/>
  <c r="CK37" i="3"/>
  <c r="CK38" i="3"/>
  <c r="CK39" i="3"/>
  <c r="CK40" i="3"/>
  <c r="CK41" i="3"/>
  <c r="CK42" i="3"/>
  <c r="CK43" i="3"/>
  <c r="CK44" i="3"/>
  <c r="CK45" i="3"/>
  <c r="CK46" i="3"/>
  <c r="CK47" i="3"/>
  <c r="CK48" i="3"/>
  <c r="CK49" i="3"/>
  <c r="CK50" i="3"/>
  <c r="CK51" i="3"/>
  <c r="CK52" i="3"/>
  <c r="CK53" i="3"/>
  <c r="CK54" i="3"/>
  <c r="CK4" i="3"/>
  <c r="CC11" i="3"/>
  <c r="CC18" i="3"/>
  <c r="CC19" i="3"/>
  <c r="CC26" i="3"/>
  <c r="CC27" i="3"/>
  <c r="CC28" i="3"/>
  <c r="CC34" i="3"/>
  <c r="CC35" i="3"/>
  <c r="CC36" i="3"/>
  <c r="CC42" i="3"/>
  <c r="CC43" i="3"/>
  <c r="CC44" i="3"/>
  <c r="CC50" i="3"/>
  <c r="CC51" i="3"/>
  <c r="CC52" i="3"/>
  <c r="BV5" i="3"/>
  <c r="CC5" i="3" s="1"/>
  <c r="BV6" i="3"/>
  <c r="CC6" i="3" s="1"/>
  <c r="BV7" i="3"/>
  <c r="CC7" i="3" s="1"/>
  <c r="BV8" i="3"/>
  <c r="CC8" i="3" s="1"/>
  <c r="BV9" i="3"/>
  <c r="CC9" i="3" s="1"/>
  <c r="BV10" i="3"/>
  <c r="CC10" i="3" s="1"/>
  <c r="BV11" i="3"/>
  <c r="BV12" i="3"/>
  <c r="CC12" i="3" s="1"/>
  <c r="BV13" i="3"/>
  <c r="CC13" i="3" s="1"/>
  <c r="BV14" i="3"/>
  <c r="CC14" i="3" s="1"/>
  <c r="BV15" i="3"/>
  <c r="CC15" i="3" s="1"/>
  <c r="BV16" i="3"/>
  <c r="CC16" i="3" s="1"/>
  <c r="BV17" i="3"/>
  <c r="CC17" i="3" s="1"/>
  <c r="BV18" i="3"/>
  <c r="BV19" i="3"/>
  <c r="BV20" i="3"/>
  <c r="CC20" i="3" s="1"/>
  <c r="BV21" i="3"/>
  <c r="CC21" i="3" s="1"/>
  <c r="BV22" i="3"/>
  <c r="CC22" i="3" s="1"/>
  <c r="BV23" i="3"/>
  <c r="CC23" i="3" s="1"/>
  <c r="BV24" i="3"/>
  <c r="CC24" i="3" s="1"/>
  <c r="BV25" i="3"/>
  <c r="CC25" i="3" s="1"/>
  <c r="BV26" i="3"/>
  <c r="BV27" i="3"/>
  <c r="BV28" i="3"/>
  <c r="BV29" i="3"/>
  <c r="CC29" i="3" s="1"/>
  <c r="BV30" i="3"/>
  <c r="CC30" i="3" s="1"/>
  <c r="BV31" i="3"/>
  <c r="CC31" i="3" s="1"/>
  <c r="BV32" i="3"/>
  <c r="CC32" i="3" s="1"/>
  <c r="BV33" i="3"/>
  <c r="CC33" i="3" s="1"/>
  <c r="BV34" i="3"/>
  <c r="BV35" i="3"/>
  <c r="BV36" i="3"/>
  <c r="BV37" i="3"/>
  <c r="CC37" i="3" s="1"/>
  <c r="BV38" i="3"/>
  <c r="CC38" i="3" s="1"/>
  <c r="BV39" i="3"/>
  <c r="CC39" i="3" s="1"/>
  <c r="BV40" i="3"/>
  <c r="CC40" i="3" s="1"/>
  <c r="BV41" i="3"/>
  <c r="CC41" i="3" s="1"/>
  <c r="BV42" i="3"/>
  <c r="BV43" i="3"/>
  <c r="BV44" i="3"/>
  <c r="BV45" i="3"/>
  <c r="CC45" i="3" s="1"/>
  <c r="BV46" i="3"/>
  <c r="CC46" i="3" s="1"/>
  <c r="BV47" i="3"/>
  <c r="CC47" i="3" s="1"/>
  <c r="BV48" i="3"/>
  <c r="CC48" i="3" s="1"/>
  <c r="BV49" i="3"/>
  <c r="CC49" i="3" s="1"/>
  <c r="BV50" i="3"/>
  <c r="BV51" i="3"/>
  <c r="BV52" i="3"/>
  <c r="BV53" i="3"/>
  <c r="CC53" i="3" s="1"/>
  <c r="BV54" i="3"/>
  <c r="CC54" i="3" s="1"/>
  <c r="BV4" i="3"/>
  <c r="CC4" i="3" s="1"/>
  <c r="AU55" i="3" l="1"/>
  <c r="AV55" i="3"/>
  <c r="AW55" i="3"/>
  <c r="AX55" i="3"/>
  <c r="AY55" i="3"/>
  <c r="AZ55" i="3"/>
  <c r="BK8" i="3"/>
  <c r="BK9" i="3"/>
  <c r="BK16" i="3"/>
  <c r="BK17" i="3"/>
  <c r="BK24" i="3"/>
  <c r="BK25" i="3"/>
  <c r="BK32" i="3"/>
  <c r="BK33" i="3"/>
  <c r="BK40" i="3"/>
  <c r="BK41" i="3"/>
  <c r="BK48" i="3"/>
  <c r="BK49" i="3"/>
  <c r="AT55" i="3"/>
  <c r="AL5" i="3"/>
  <c r="AL6" i="3"/>
  <c r="AL7" i="3"/>
  <c r="AL8" i="3"/>
  <c r="AL9" i="3"/>
  <c r="AL10" i="3"/>
  <c r="AL11" i="3"/>
  <c r="AL12" i="3"/>
  <c r="BK12" i="3" s="1"/>
  <c r="AL13" i="3"/>
  <c r="AL14" i="3"/>
  <c r="AL15" i="3"/>
  <c r="AL16" i="3"/>
  <c r="AL17" i="3"/>
  <c r="AL18" i="3"/>
  <c r="AL19" i="3"/>
  <c r="AL20" i="3"/>
  <c r="BK20" i="3" s="1"/>
  <c r="AL21" i="3"/>
  <c r="AL22" i="3"/>
  <c r="AL23" i="3"/>
  <c r="AL24" i="3"/>
  <c r="AL25" i="3"/>
  <c r="AL26" i="3"/>
  <c r="AL27" i="3"/>
  <c r="AL28" i="3"/>
  <c r="BK28" i="3" s="1"/>
  <c r="AL29" i="3"/>
  <c r="AL30" i="3"/>
  <c r="AL31" i="3"/>
  <c r="AL32" i="3"/>
  <c r="AL33" i="3"/>
  <c r="AL34" i="3"/>
  <c r="AL35" i="3"/>
  <c r="AL36" i="3"/>
  <c r="BK36" i="3" s="1"/>
  <c r="AL37" i="3"/>
  <c r="AL38" i="3"/>
  <c r="AL39" i="3"/>
  <c r="AL40" i="3"/>
  <c r="AL41" i="3"/>
  <c r="AL42" i="3"/>
  <c r="AL43" i="3"/>
  <c r="AL44" i="3"/>
  <c r="BK44" i="3" s="1"/>
  <c r="AL45" i="3"/>
  <c r="AL46" i="3"/>
  <c r="AL47" i="3"/>
  <c r="AL48" i="3"/>
  <c r="AL49" i="3"/>
  <c r="AL50" i="3"/>
  <c r="AL51" i="3"/>
  <c r="AL52" i="3"/>
  <c r="BK52" i="3" s="1"/>
  <c r="AL53" i="3"/>
  <c r="AL54" i="3"/>
  <c r="AL4" i="3"/>
  <c r="AG5" i="3"/>
  <c r="AH5" i="3"/>
  <c r="BK5" i="3" s="1"/>
  <c r="AG6" i="3"/>
  <c r="BK6" i="3" s="1"/>
  <c r="AH6" i="3"/>
  <c r="AG7" i="3"/>
  <c r="BK7" i="3" s="1"/>
  <c r="AH7" i="3"/>
  <c r="AG8" i="3"/>
  <c r="AH8" i="3"/>
  <c r="AG9" i="3"/>
  <c r="AH9" i="3"/>
  <c r="AG10" i="3"/>
  <c r="BK10" i="3" s="1"/>
  <c r="AH10" i="3"/>
  <c r="AG11" i="3"/>
  <c r="BK11" i="3" s="1"/>
  <c r="AH11" i="3"/>
  <c r="AG12" i="3"/>
  <c r="AH12" i="3"/>
  <c r="AG13" i="3"/>
  <c r="AH13" i="3"/>
  <c r="BK13" i="3" s="1"/>
  <c r="AG14" i="3"/>
  <c r="BK14" i="3" s="1"/>
  <c r="AH14" i="3"/>
  <c r="AG15" i="3"/>
  <c r="BK15" i="3" s="1"/>
  <c r="AH15" i="3"/>
  <c r="AG16" i="3"/>
  <c r="AH16" i="3"/>
  <c r="AG17" i="3"/>
  <c r="AH17" i="3"/>
  <c r="AG18" i="3"/>
  <c r="BK18" i="3" s="1"/>
  <c r="AH18" i="3"/>
  <c r="AG19" i="3"/>
  <c r="BK19" i="3" s="1"/>
  <c r="AH19" i="3"/>
  <c r="AG20" i="3"/>
  <c r="AH20" i="3"/>
  <c r="AG21" i="3"/>
  <c r="AH21" i="3"/>
  <c r="BK21" i="3" s="1"/>
  <c r="AG22" i="3"/>
  <c r="BK22" i="3" s="1"/>
  <c r="AH22" i="3"/>
  <c r="AG23" i="3"/>
  <c r="BK23" i="3" s="1"/>
  <c r="AH23" i="3"/>
  <c r="AG24" i="3"/>
  <c r="AH24" i="3"/>
  <c r="AG25" i="3"/>
  <c r="AH25" i="3"/>
  <c r="AG26" i="3"/>
  <c r="BK26" i="3" s="1"/>
  <c r="AH26" i="3"/>
  <c r="AG27" i="3"/>
  <c r="BK27" i="3" s="1"/>
  <c r="AH27" i="3"/>
  <c r="AG28" i="3"/>
  <c r="AH28" i="3"/>
  <c r="AG29" i="3"/>
  <c r="AH29" i="3"/>
  <c r="BK29" i="3" s="1"/>
  <c r="AG30" i="3"/>
  <c r="BK30" i="3" s="1"/>
  <c r="AH30" i="3"/>
  <c r="AG31" i="3"/>
  <c r="BK31" i="3" s="1"/>
  <c r="AH31" i="3"/>
  <c r="AG32" i="3"/>
  <c r="AH32" i="3"/>
  <c r="AG33" i="3"/>
  <c r="AH33" i="3"/>
  <c r="AG34" i="3"/>
  <c r="BK34" i="3" s="1"/>
  <c r="AH34" i="3"/>
  <c r="AG35" i="3"/>
  <c r="BK35" i="3" s="1"/>
  <c r="AH35" i="3"/>
  <c r="AG36" i="3"/>
  <c r="AH36" i="3"/>
  <c r="AG37" i="3"/>
  <c r="AH37" i="3"/>
  <c r="BK37" i="3" s="1"/>
  <c r="AG38" i="3"/>
  <c r="BK38" i="3" s="1"/>
  <c r="AH38" i="3"/>
  <c r="AG39" i="3"/>
  <c r="BK39" i="3" s="1"/>
  <c r="AH39" i="3"/>
  <c r="AG40" i="3"/>
  <c r="AH40" i="3"/>
  <c r="AG41" i="3"/>
  <c r="AH41" i="3"/>
  <c r="AG42" i="3"/>
  <c r="BK42" i="3" s="1"/>
  <c r="AH42" i="3"/>
  <c r="AG43" i="3"/>
  <c r="BK43" i="3" s="1"/>
  <c r="AH43" i="3"/>
  <c r="AG44" i="3"/>
  <c r="AH44" i="3"/>
  <c r="AG45" i="3"/>
  <c r="AH45" i="3"/>
  <c r="BK45" i="3" s="1"/>
  <c r="AG46" i="3"/>
  <c r="BK46" i="3" s="1"/>
  <c r="AH46" i="3"/>
  <c r="AG47" i="3"/>
  <c r="BK47" i="3" s="1"/>
  <c r="AH47" i="3"/>
  <c r="AG48" i="3"/>
  <c r="AH48" i="3"/>
  <c r="AG49" i="3"/>
  <c r="AH49" i="3"/>
  <c r="AG50" i="3"/>
  <c r="BK50" i="3" s="1"/>
  <c r="AH50" i="3"/>
  <c r="AG51" i="3"/>
  <c r="BK51" i="3" s="1"/>
  <c r="AH51" i="3"/>
  <c r="AG52" i="3"/>
  <c r="AH52" i="3"/>
  <c r="AG53" i="3"/>
  <c r="AH53" i="3"/>
  <c r="BK53" i="3" s="1"/>
  <c r="AG54" i="3"/>
  <c r="BK54" i="3" s="1"/>
  <c r="AH54" i="3"/>
  <c r="AH4" i="3"/>
  <c r="AG4" i="3"/>
  <c r="BK4" i="3" s="1"/>
  <c r="O5" i="3"/>
  <c r="P5" i="3" s="1"/>
  <c r="O6" i="3"/>
  <c r="P6" i="3"/>
  <c r="O7" i="3"/>
  <c r="P7" i="3"/>
  <c r="O8" i="3"/>
  <c r="P8" i="3"/>
  <c r="O9" i="3"/>
  <c r="P9" i="3" s="1"/>
  <c r="O10" i="3"/>
  <c r="P10" i="3"/>
  <c r="O11" i="3"/>
  <c r="P11" i="3"/>
  <c r="O12" i="3"/>
  <c r="P12" i="3"/>
  <c r="O13" i="3"/>
  <c r="P13" i="3" s="1"/>
  <c r="O14" i="3"/>
  <c r="P14" i="3"/>
  <c r="O15" i="3"/>
  <c r="P15" i="3"/>
  <c r="O16" i="3"/>
  <c r="P16" i="3"/>
  <c r="O17" i="3"/>
  <c r="P17" i="3" s="1"/>
  <c r="O18" i="3"/>
  <c r="P18" i="3"/>
  <c r="O19" i="3"/>
  <c r="P19" i="3"/>
  <c r="O20" i="3"/>
  <c r="P20" i="3"/>
  <c r="O21" i="3"/>
  <c r="P21" i="3" s="1"/>
  <c r="O22" i="3"/>
  <c r="P22" i="3"/>
  <c r="O23" i="3"/>
  <c r="P23" i="3"/>
  <c r="O24" i="3"/>
  <c r="P24" i="3"/>
  <c r="O25" i="3"/>
  <c r="P25" i="3" s="1"/>
  <c r="O26" i="3"/>
  <c r="P26" i="3"/>
  <c r="O27" i="3"/>
  <c r="P27" i="3"/>
  <c r="O28" i="3"/>
  <c r="P28" i="3"/>
  <c r="O29" i="3"/>
  <c r="P29" i="3" s="1"/>
  <c r="O30" i="3"/>
  <c r="P30" i="3"/>
  <c r="O31" i="3"/>
  <c r="P31" i="3"/>
  <c r="O32" i="3"/>
  <c r="P32" i="3"/>
  <c r="O33" i="3"/>
  <c r="P33" i="3" s="1"/>
  <c r="O34" i="3"/>
  <c r="P34" i="3"/>
  <c r="O35" i="3"/>
  <c r="P35" i="3"/>
  <c r="O36" i="3"/>
  <c r="P36" i="3"/>
  <c r="O37" i="3"/>
  <c r="P37" i="3" s="1"/>
  <c r="O38" i="3"/>
  <c r="P38" i="3"/>
  <c r="O39" i="3"/>
  <c r="P39" i="3"/>
  <c r="O40" i="3"/>
  <c r="P40" i="3"/>
  <c r="O41" i="3"/>
  <c r="P41" i="3" s="1"/>
  <c r="O42" i="3"/>
  <c r="P42" i="3"/>
  <c r="O43" i="3"/>
  <c r="P43" i="3"/>
  <c r="O44" i="3"/>
  <c r="P44" i="3"/>
  <c r="O45" i="3"/>
  <c r="P45" i="3" s="1"/>
  <c r="O46" i="3"/>
  <c r="P46" i="3"/>
  <c r="O47" i="3"/>
  <c r="P47" i="3"/>
  <c r="O48" i="3"/>
  <c r="P48" i="3"/>
  <c r="O49" i="3"/>
  <c r="P49" i="3" s="1"/>
  <c r="O50" i="3"/>
  <c r="P50" i="3"/>
  <c r="O51" i="3"/>
  <c r="P51" i="3"/>
  <c r="O52" i="3"/>
  <c r="P52" i="3"/>
  <c r="O53" i="3"/>
  <c r="P53" i="3" s="1"/>
  <c r="O54" i="3"/>
  <c r="P54" i="3"/>
  <c r="O4" i="3"/>
  <c r="P4" i="3" s="1"/>
  <c r="C53" i="6"/>
  <c r="C7" i="6"/>
  <c r="C3" i="7" l="1"/>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2" i="7"/>
  <c r="B53" i="6"/>
  <c r="B52" i="6"/>
  <c r="B51" i="6"/>
  <c r="F132" i="1" l="1"/>
  <c r="F131" i="1"/>
  <c r="F130" i="1"/>
  <c r="F129" i="1"/>
  <c r="F128" i="1"/>
  <c r="F127" i="1"/>
  <c r="G117" i="1"/>
  <c r="I116" i="1"/>
  <c r="G116" i="1"/>
  <c r="G115" i="1"/>
  <c r="I114" i="1"/>
  <c r="G114" i="1"/>
  <c r="D108" i="1"/>
  <c r="I101" i="1"/>
  <c r="G101" i="1"/>
  <c r="E101" i="1"/>
  <c r="I96" i="1"/>
  <c r="G96" i="1"/>
  <c r="E96" i="1"/>
  <c r="D70" i="1"/>
  <c r="F144" i="1"/>
  <c r="F148" i="1" s="1"/>
  <c r="F143" i="1"/>
  <c r="E144" i="1"/>
  <c r="E143" i="1"/>
  <c r="I77" i="2"/>
  <c r="F63" i="2"/>
  <c r="F69" i="2"/>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2" i="6"/>
  <c r="I58" i="2"/>
  <c r="F50" i="2"/>
  <c r="F32" i="2"/>
  <c r="F34" i="2" s="1"/>
  <c r="I27" i="2"/>
  <c r="F20" i="2"/>
  <c r="I15" i="2"/>
  <c r="F8" i="2"/>
  <c r="D53" i="6" l="1"/>
  <c r="I21" i="2"/>
  <c r="F14" i="2"/>
  <c r="I51" i="2"/>
  <c r="C53" i="7"/>
  <c r="E53"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2" i="7"/>
  <c r="D53" i="7" l="1"/>
  <c r="F2" i="7"/>
  <c r="BF55" i="10" l="1"/>
  <c r="BR55" i="10" l="1"/>
  <c r="BQ55" i="10"/>
  <c r="BP55" i="10"/>
  <c r="BO55" i="10"/>
  <c r="BN55" i="10"/>
  <c r="BM55" i="10"/>
  <c r="BL55" i="10"/>
  <c r="BK55" i="10"/>
  <c r="BJ55" i="10"/>
  <c r="BI55" i="10"/>
  <c r="BH55" i="10"/>
  <c r="BG55" i="10"/>
  <c r="BE55" i="10"/>
  <c r="BD55" i="10"/>
  <c r="BC55" i="10"/>
  <c r="BB55" i="10"/>
  <c r="BA55" i="10"/>
  <c r="AZ55" i="10"/>
  <c r="AY55" i="10"/>
  <c r="AX55" i="10"/>
  <c r="AW55" i="10"/>
  <c r="AV55" i="10"/>
  <c r="AU55" i="10"/>
  <c r="AT55" i="10"/>
  <c r="AS55" i="10"/>
  <c r="AR55" i="10"/>
  <c r="AQ55" i="10"/>
  <c r="AP55" i="10"/>
  <c r="AO55" i="10"/>
  <c r="AM55" i="10"/>
  <c r="AL55" i="10"/>
  <c r="AK55" i="10"/>
  <c r="AJ55" i="10"/>
  <c r="AI55" i="10"/>
  <c r="AH55" i="10"/>
  <c r="AG55" i="10"/>
  <c r="AF55" i="10"/>
  <c r="AE55" i="10"/>
  <c r="AD55" i="10"/>
  <c r="AC55" i="10"/>
  <c r="AB55" i="10"/>
  <c r="AA55" i="10"/>
  <c r="Z55" i="10"/>
  <c r="Y55" i="10"/>
  <c r="X55" i="10"/>
  <c r="W55" i="10"/>
  <c r="V55" i="10"/>
  <c r="U55" i="10"/>
  <c r="T55" i="10"/>
  <c r="S55" i="10"/>
  <c r="R55" i="10"/>
  <c r="Q55" i="10"/>
  <c r="P55" i="10"/>
  <c r="O55" i="10"/>
  <c r="N55" i="10"/>
  <c r="L55" i="10"/>
  <c r="J55" i="10"/>
  <c r="I55" i="10"/>
  <c r="H55" i="10"/>
  <c r="G55" i="10"/>
  <c r="F55" i="10"/>
  <c r="E55" i="10"/>
  <c r="BS54" i="10"/>
  <c r="M54" i="10"/>
  <c r="D54" i="10"/>
  <c r="BS53" i="10"/>
  <c r="M53" i="10"/>
  <c r="D53" i="10"/>
  <c r="BS52" i="10"/>
  <c r="M52" i="10"/>
  <c r="D52" i="10"/>
  <c r="BS51" i="10"/>
  <c r="M51" i="10"/>
  <c r="D51" i="10"/>
  <c r="BS50" i="10"/>
  <c r="M50" i="10"/>
  <c r="D50" i="10"/>
  <c r="BS49" i="10"/>
  <c r="M49" i="10"/>
  <c r="D49" i="10"/>
  <c r="BS48" i="10"/>
  <c r="M48" i="10"/>
  <c r="D48" i="10"/>
  <c r="BS47" i="10"/>
  <c r="M47" i="10"/>
  <c r="D47" i="10"/>
  <c r="BS46" i="10"/>
  <c r="M46" i="10"/>
  <c r="D46" i="10"/>
  <c r="BS45" i="10"/>
  <c r="M45" i="10"/>
  <c r="D45" i="10"/>
  <c r="BS44" i="10"/>
  <c r="M44" i="10"/>
  <c r="D44" i="10"/>
  <c r="BS43" i="10"/>
  <c r="M43" i="10"/>
  <c r="D43" i="10"/>
  <c r="BS42" i="10"/>
  <c r="M42" i="10"/>
  <c r="D42" i="10"/>
  <c r="BS41" i="10"/>
  <c r="M41" i="10"/>
  <c r="D41" i="10"/>
  <c r="BS40" i="10"/>
  <c r="M40" i="10"/>
  <c r="D40" i="10"/>
  <c r="BS39" i="10"/>
  <c r="M39" i="10"/>
  <c r="D39" i="10"/>
  <c r="BS38" i="10"/>
  <c r="M38" i="10"/>
  <c r="D38" i="10"/>
  <c r="BS37" i="10"/>
  <c r="M37" i="10"/>
  <c r="D37" i="10"/>
  <c r="BS36" i="10"/>
  <c r="M36" i="10"/>
  <c r="D36" i="10"/>
  <c r="BS35" i="10"/>
  <c r="M35" i="10"/>
  <c r="D35" i="10"/>
  <c r="BS34" i="10"/>
  <c r="M34" i="10"/>
  <c r="D34" i="10"/>
  <c r="BS33" i="10"/>
  <c r="M33" i="10"/>
  <c r="D33" i="10"/>
  <c r="BS32" i="10"/>
  <c r="M32" i="10"/>
  <c r="D32" i="10"/>
  <c r="BS31" i="10"/>
  <c r="M31" i="10"/>
  <c r="D31" i="10"/>
  <c r="BS30" i="10"/>
  <c r="M30" i="10"/>
  <c r="D30" i="10"/>
  <c r="BS29" i="10"/>
  <c r="M29" i="10"/>
  <c r="D29" i="10"/>
  <c r="BS28" i="10"/>
  <c r="M28" i="10"/>
  <c r="D28" i="10"/>
  <c r="BS27" i="10"/>
  <c r="M27" i="10"/>
  <c r="D27" i="10"/>
  <c r="BS26" i="10"/>
  <c r="M26" i="10"/>
  <c r="D26" i="10"/>
  <c r="BS25" i="10"/>
  <c r="M25" i="10"/>
  <c r="D25" i="10"/>
  <c r="BS24" i="10"/>
  <c r="M24" i="10"/>
  <c r="D24" i="10"/>
  <c r="BS23" i="10"/>
  <c r="M23" i="10"/>
  <c r="D23" i="10"/>
  <c r="BS22" i="10"/>
  <c r="M22" i="10"/>
  <c r="D22" i="10"/>
  <c r="BS19" i="10"/>
  <c r="M19" i="10"/>
  <c r="D19" i="10"/>
  <c r="BS21" i="10"/>
  <c r="M21" i="10"/>
  <c r="D21" i="10"/>
  <c r="BS20" i="10"/>
  <c r="M20" i="10"/>
  <c r="D20" i="10"/>
  <c r="BS18" i="10"/>
  <c r="M18" i="10"/>
  <c r="D18" i="10"/>
  <c r="BS17" i="10"/>
  <c r="M17" i="10"/>
  <c r="D17" i="10"/>
  <c r="BS16" i="10"/>
  <c r="M16" i="10"/>
  <c r="D16" i="10"/>
  <c r="BS15" i="10"/>
  <c r="M15" i="10"/>
  <c r="D15" i="10"/>
  <c r="BS14" i="10"/>
  <c r="M14" i="10"/>
  <c r="D14" i="10"/>
  <c r="BS13" i="10"/>
  <c r="M13" i="10"/>
  <c r="D13" i="10"/>
  <c r="BS12" i="10"/>
  <c r="M12" i="10"/>
  <c r="D12" i="10"/>
  <c r="BS11" i="10"/>
  <c r="M11" i="10"/>
  <c r="D11" i="10"/>
  <c r="BS10" i="10"/>
  <c r="M10" i="10"/>
  <c r="D10" i="10"/>
  <c r="BS9" i="10"/>
  <c r="M9" i="10"/>
  <c r="D9" i="10"/>
  <c r="BS8" i="10"/>
  <c r="M8" i="10"/>
  <c r="D8" i="10"/>
  <c r="BS7" i="10"/>
  <c r="M7" i="10"/>
  <c r="D7" i="10"/>
  <c r="BS6" i="10"/>
  <c r="M6" i="10"/>
  <c r="D6" i="10"/>
  <c r="BS5" i="10"/>
  <c r="M5" i="10"/>
  <c r="D5" i="10"/>
  <c r="BS4" i="10"/>
  <c r="M4" i="10"/>
  <c r="D4" i="10"/>
  <c r="B53" i="7"/>
  <c r="N88" i="8" l="1"/>
  <c r="N89" i="8" s="1"/>
  <c r="M55" i="10"/>
  <c r="BS55" i="10"/>
  <c r="CC55" i="3"/>
  <c r="CD55" i="3"/>
  <c r="CE55" i="3"/>
  <c r="CF55" i="3"/>
  <c r="CG55" i="3"/>
  <c r="CH55" i="3"/>
  <c r="CI55" i="3"/>
  <c r="CJ55" i="3"/>
  <c r="CK55" i="3"/>
  <c r="CL55" i="3"/>
  <c r="CM55" i="3"/>
  <c r="CN55" i="3"/>
  <c r="CO5" i="3"/>
  <c r="CO6" i="3"/>
  <c r="CO7" i="3"/>
  <c r="CO8" i="3"/>
  <c r="CO9" i="3"/>
  <c r="CO10" i="3"/>
  <c r="CO11" i="3"/>
  <c r="CO12" i="3"/>
  <c r="CO13" i="3"/>
  <c r="CO14" i="3"/>
  <c r="CO15" i="3"/>
  <c r="CO16" i="3"/>
  <c r="CO17" i="3"/>
  <c r="CO18" i="3"/>
  <c r="CO20" i="3"/>
  <c r="CO21" i="3"/>
  <c r="CO19" i="3"/>
  <c r="CO22" i="3"/>
  <c r="CO23" i="3"/>
  <c r="CO24" i="3"/>
  <c r="CO25" i="3"/>
  <c r="CO26" i="3"/>
  <c r="CO27" i="3"/>
  <c r="CO28" i="3"/>
  <c r="CO29" i="3"/>
  <c r="CO30" i="3"/>
  <c r="CO31" i="3"/>
  <c r="CO32" i="3"/>
  <c r="CO33" i="3"/>
  <c r="CO34" i="3"/>
  <c r="CO35" i="3"/>
  <c r="CO36" i="3"/>
  <c r="CO37" i="3"/>
  <c r="CO38" i="3"/>
  <c r="CO39" i="3"/>
  <c r="CO40" i="3"/>
  <c r="CO41" i="3"/>
  <c r="CO42" i="3"/>
  <c r="CO43" i="3"/>
  <c r="CO44" i="3"/>
  <c r="CO45" i="3"/>
  <c r="CO46" i="3"/>
  <c r="CO47" i="3"/>
  <c r="CO48" i="3"/>
  <c r="CO49" i="3"/>
  <c r="CO50" i="3"/>
  <c r="CO51" i="3"/>
  <c r="CO52" i="3"/>
  <c r="CO53" i="3"/>
  <c r="CO54" i="3"/>
  <c r="CO4" i="3"/>
  <c r="I80" i="2"/>
  <c r="H55" i="3"/>
  <c r="I55" i="3"/>
  <c r="J55" i="3"/>
  <c r="K55" i="3"/>
  <c r="L55" i="3"/>
  <c r="N55" i="3"/>
  <c r="Q55" i="3"/>
  <c r="R55" i="3"/>
  <c r="S55" i="3"/>
  <c r="T55" i="3"/>
  <c r="U55" i="3"/>
  <c r="V55" i="3"/>
  <c r="W55" i="3"/>
  <c r="X55" i="3"/>
  <c r="Y55" i="3"/>
  <c r="Z55" i="3"/>
  <c r="AA55" i="3"/>
  <c r="AB55" i="3"/>
  <c r="AC55" i="3"/>
  <c r="AD55" i="3"/>
  <c r="AE55" i="3"/>
  <c r="AF55" i="3"/>
  <c r="AG55" i="3"/>
  <c r="AH55" i="3"/>
  <c r="AI55" i="3"/>
  <c r="AJ55" i="3"/>
  <c r="AK55" i="3"/>
  <c r="AL55" i="3"/>
  <c r="AM55" i="3"/>
  <c r="AS55" i="3"/>
  <c r="BF55" i="3"/>
  <c r="BK55" i="3"/>
  <c r="BL55" i="3"/>
  <c r="BM55" i="3"/>
  <c r="BN55" i="3"/>
  <c r="BO55" i="3"/>
  <c r="BP55" i="3"/>
  <c r="BQ55" i="3"/>
  <c r="BR55" i="3"/>
  <c r="BS55" i="3"/>
  <c r="BT55" i="3"/>
  <c r="BU55" i="3"/>
  <c r="BV55" i="3"/>
  <c r="BW55" i="3"/>
  <c r="BX55" i="3"/>
  <c r="BY55" i="3"/>
  <c r="BZ55" i="3"/>
  <c r="CA55" i="3"/>
  <c r="CB55" i="3"/>
  <c r="E55" i="3"/>
  <c r="D19" i="3"/>
  <c r="D5" i="3"/>
  <c r="D6" i="3"/>
  <c r="D7" i="3"/>
  <c r="D8" i="3"/>
  <c r="D9" i="3"/>
  <c r="D10" i="3"/>
  <c r="D11" i="3"/>
  <c r="D12" i="3"/>
  <c r="D13" i="3"/>
  <c r="D14" i="3"/>
  <c r="D15" i="3"/>
  <c r="D16" i="3"/>
  <c r="D17" i="3"/>
  <c r="D18"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4" i="3"/>
  <c r="CO55" i="3" l="1"/>
  <c r="P55" i="3"/>
  <c r="O55" i="3"/>
  <c r="I159" i="9" l="1"/>
  <c r="H159" i="9"/>
  <c r="G159" i="9"/>
  <c r="F159" i="9"/>
  <c r="E159" i="9"/>
  <c r="I149" i="9"/>
  <c r="I151" i="9" s="1"/>
  <c r="H149" i="9"/>
  <c r="H151" i="9" s="1"/>
  <c r="G149" i="9"/>
  <c r="G151" i="9" s="1"/>
  <c r="F149" i="9"/>
  <c r="F151" i="9" s="1"/>
  <c r="E149" i="9"/>
  <c r="E151" i="9" s="1"/>
  <c r="F75" i="9"/>
  <c r="F76" i="9" s="1"/>
  <c r="G44" i="9"/>
  <c r="F132" i="9" l="1"/>
  <c r="F131" i="9"/>
  <c r="F130" i="9"/>
  <c r="F129" i="9"/>
  <c r="F128" i="9"/>
  <c r="F127" i="9"/>
  <c r="G117" i="9"/>
  <c r="I116" i="9"/>
  <c r="G116" i="9"/>
  <c r="I115" i="9"/>
  <c r="G115" i="9"/>
  <c r="I114" i="9"/>
  <c r="I118" i="9" s="1"/>
  <c r="G114" i="9"/>
  <c r="G118" i="9" s="1"/>
  <c r="D109" i="9"/>
  <c r="I102" i="9"/>
  <c r="G102" i="9"/>
  <c r="E102" i="9"/>
  <c r="I97" i="9"/>
  <c r="G97" i="9"/>
  <c r="E97" i="9"/>
  <c r="D33" i="9"/>
  <c r="E89" i="8"/>
  <c r="E92" i="8"/>
  <c r="I70" i="2" l="1"/>
  <c r="I64" i="2"/>
  <c r="F57" i="2"/>
  <c r="D68" i="1" l="1"/>
  <c r="D67" i="1"/>
  <c r="F26" i="2"/>
  <c r="I9" i="2"/>
  <c r="I79" i="2" l="1"/>
  <c r="I81" i="2" s="1"/>
  <c r="I76" i="2"/>
  <c r="I78" i="2" s="1"/>
  <c r="D69" i="1"/>
  <c r="E148" i="1"/>
  <c r="I118" i="1"/>
  <c r="G118" i="1"/>
</calcChain>
</file>

<file path=xl/sharedStrings.xml><?xml version="1.0" encoding="utf-8"?>
<sst xmlns="http://schemas.openxmlformats.org/spreadsheetml/2006/main" count="2654" uniqueCount="543">
  <si>
    <t>Single Employer, Defined Benefit, Does Not Meets Paragraph 4 (Trusted Plan)</t>
  </si>
  <si>
    <t>Relevant paragraphs - 172-192</t>
  </si>
  <si>
    <t>State as reporting entity will adhere to 162-171 for note disclosures</t>
  </si>
  <si>
    <t>Component units will adhere to 172-192 for note disclosures in stand alone reports</t>
  </si>
  <si>
    <t xml:space="preserve">Net OPEB liability, single employer, </t>
  </si>
  <si>
    <t>-</t>
  </si>
  <si>
    <t>A liability should be recognized for the employers proportionate share of the collective total OPEB liability.  Measured as of a date no earlier than the prior fiscal year end or no later than the current fiscal year end. Should be measured by determining the employer proportion based on their expected long term share of benefits paid out multiplied by the collective total OPEB liability.</t>
  </si>
  <si>
    <t>Full accrual statements</t>
  </si>
  <si>
    <t>For current resources accounting proportionate share of the collective total OPEB liability should be recognized to extent that the liability will be paid with expendable available financial resources. Usually means to the extent that benefit payments have matured (are due and payable).</t>
  </si>
  <si>
    <t>Governmental funds</t>
  </si>
  <si>
    <t>Current OPEB expense/expenditures. Each annual valuation adds a layer. Single employer.</t>
  </si>
  <si>
    <t>Expenses and deferrals should be recognized for the employers proportionate shares of collective OPEB expense and collective deferrals related to OPEB.  Determined in accordance with para 157. Changes in total OPEB liability should be recognized in OPEB expense except as noted below. Proportion should be determined based on proportion of collective total OPEB liability.</t>
  </si>
  <si>
    <t>176, 157</t>
  </si>
  <si>
    <t xml:space="preserve">One year portion proportionate share of difference between actual and expected experience with regard to economic or demographic factors in the total OPEB liability.  Amortized over closed period equal to average remaining service life of all OPEB eligibles as of start of measurement period. </t>
  </si>
  <si>
    <t>157A(1)</t>
  </si>
  <si>
    <t>One year portion of proportionate share of amounts related to changes of assumptions about future economic or demographic factors or of other inputs. Amortized over closed period equal to average remaining service life of all OPEB eligibles as of start of measurement period</t>
  </si>
  <si>
    <t>157A(2)</t>
  </si>
  <si>
    <t>If there is a change in the proportion of the collective OPEB liability, one year portion of the net effect of that change on proportionate share of the collective total OPEB liability, deferred outflows of resources and deferred inflows of resources related to OPEB, determined as of the beginning of the measurement period.  Amortized over closed period equal to average remaining service life of OPEB eligibles as of start of measurement period.  Can be reported net with (4) below.</t>
  </si>
  <si>
    <t>One years portion of the difference between (1) the proportionate share of total OPEB benefits paid as they came due by the employer and the (2) actual amount of OPEB benefits paid as they came due by the employer during the measurement period.  Amortized over expected remaining service lives of all employees that are provided OPEB through the plan as of start of measurement period. Can be reported net with (3) above.</t>
  </si>
  <si>
    <t>Costs related to the administration of OPEB. Same measurement period as OPEB expense and deferrals.</t>
  </si>
  <si>
    <t>Expenditures equal to total amount paid by the nonemployer for OPEB as benefits come due, plus/minus the change in the amounts normally expected to be paid with expendable available financial resources. (refers to benefits that matured - due and payable)</t>
  </si>
  <si>
    <t>Amounts paid by the employer for OPEB as the benefits come due should not be recognized in OPEB expense.</t>
  </si>
  <si>
    <t>157B</t>
  </si>
  <si>
    <t>Deferred outflow/inflow, single employer</t>
  </si>
  <si>
    <t>Unamortized portion of (1) under recognized in current expense. New layer with own amortization yearly.</t>
  </si>
  <si>
    <t>Unamortized portion of (2) under recognized in current expense. New layer with own amortization yearly.</t>
  </si>
  <si>
    <t>Unamortized portion of (3) under recognized in current expense. New layer with own amortization yearly. Can be reported net with (4) below.</t>
  </si>
  <si>
    <t>Unamortized portion of (4) under recognized in current expense. New layer with own amortization yearly. Can be reported net with (3) above.</t>
  </si>
  <si>
    <t>Amounts paid for OPEB as the benefits come due subsequent to the measurement date of total OPEB liability and before the end of the reporting period should be reported as deferred outflows (July 1, 2017-June 30, 2018 for FY18).  Amounts paid for OPEB admin expenses subsequent to measurement date and before end of reporting period should also be deferred.</t>
  </si>
  <si>
    <t>Revenue equal to the amount of expenditures recorded for on-behalf payments made during the reporting period</t>
  </si>
  <si>
    <t>GASB 24 para 8</t>
  </si>
  <si>
    <t>Required note disclosures, single employer</t>
  </si>
  <si>
    <t>Note X - Other Postemployment Benefits (OPEB)</t>
  </si>
  <si>
    <t>General information about the OPEB plan</t>
  </si>
  <si>
    <t>187A, B</t>
  </si>
  <si>
    <t>187B, C</t>
  </si>
  <si>
    <t>187D</t>
  </si>
  <si>
    <t>Total OPEB Liability</t>
  </si>
  <si>
    <t>Current proportion</t>
  </si>
  <si>
    <t>Prior Proportion</t>
  </si>
  <si>
    <t>Change</t>
  </si>
  <si>
    <t>Inflation</t>
  </si>
  <si>
    <t>Assumption letter initially, verify in report</t>
  </si>
  <si>
    <t>Salary increases</t>
  </si>
  <si>
    <t>Graded salary ranges from 3.44 to 8.72 percent based on age, including inflation, averaging 4 percent</t>
  </si>
  <si>
    <t>match pension note</t>
  </si>
  <si>
    <t>Payroll growth</t>
  </si>
  <si>
    <t>N/A</t>
  </si>
  <si>
    <t>Healthcare cost trend rates</t>
  </si>
  <si>
    <t>Will need to get actual trend information from the valuation</t>
  </si>
  <si>
    <t>Retiree's share of benefit-related costs</t>
  </si>
  <si>
    <t xml:space="preserve">Members are required to make monthly contributions in order to maintain their coverage. For the purpose of this Valuation a weighted average has been used with weights derived from the current distribution of members among plans offered.   
</t>
  </si>
  <si>
    <t>Unless noted otherwise, the actuarial demographic assumptions used in the June 30, 2017, valuations were the same as those employed in the July 1, 2017 Pension Actuarial Valuation of the Tennessee Consolidated Retirement System (TCRS). These assumptions were developed by TCRS based on the results of an actuarial experience study for the period July 1, 2012 - June 30, 2016. The demographic assumptions were adjusted to more  closely reflect actual and expected future experience. Mortality tables are used to measure the probabilities of participants dying before and after retirement.  The mortality rates employed in this valuation are taken from the RP-2014 Healthy Participant Mortality Table for Annuitants for non-disabled post-retirement mortality, with mortality improvement projected to all future years using Scale MP-2016. Post-retirement tables are Blue Collar and adjusted with a 2% load for males and a -3% load for females. Mortality rates for impaired lives are the same as those used by TCRS and are taken from a gender distinct table published in the IRS Ruling 96-7 for disabled lives with a 10% load.</t>
  </si>
  <si>
    <t>Initially from the assumption letter.  Will need to recheck against the actual valuations.</t>
  </si>
  <si>
    <r>
      <rPr>
        <b/>
        <i/>
        <sz val="10"/>
        <color theme="1"/>
        <rFont val="Times New Roman"/>
        <family val="1"/>
      </rPr>
      <t>Discount rate</t>
    </r>
    <r>
      <rPr>
        <sz val="10"/>
        <color theme="1"/>
        <rFont val="Times New Roman"/>
        <family val="1"/>
      </rPr>
      <t xml:space="preserve"> - The discount rate used to measure the total OPEB liability was 3.56 percent.  This rate reflects the interest rate derived from yields on 20-year, tax-exempt general obligation municipal bonds, prevailing on the measurement date, with an average rating of AA/Aa as shown on the Fidelity 20-Year Municipal GO AA index.</t>
    </r>
  </si>
  <si>
    <t>190D</t>
  </si>
  <si>
    <r>
      <rPr>
        <b/>
        <i/>
        <sz val="10"/>
        <color theme="1"/>
        <rFont val="Times New Roman"/>
        <family val="1"/>
      </rPr>
      <t xml:space="preserve">Changes in benefit terms - </t>
    </r>
    <r>
      <rPr>
        <sz val="10"/>
        <color theme="1"/>
        <rFont val="Times New Roman"/>
        <family val="1"/>
      </rPr>
      <t>This section will include a brief discussion of any changes in benefit terms from the previous valuation (if applicable).  (N/A for 2018 due to rolling back of ending balance to determine beginning balance)</t>
    </r>
  </si>
  <si>
    <t>190E</t>
  </si>
  <si>
    <t>190F</t>
  </si>
  <si>
    <t>189B</t>
  </si>
  <si>
    <t>From valuation</t>
  </si>
  <si>
    <t>1% Decrease
(2.56%)</t>
  </si>
  <si>
    <t>Discount Rate
(3.56%)</t>
  </si>
  <si>
    <t>1% Increase
(4.56%)</t>
  </si>
  <si>
    <t>Proportionate share of the collective total OPEB liability</t>
  </si>
  <si>
    <t>$</t>
  </si>
  <si>
    <t>189A</t>
  </si>
  <si>
    <t>Will need to get actual trend from valuation</t>
  </si>
  <si>
    <t>1% Decrease
(6.50% decreasing to 2.83%)</t>
  </si>
  <si>
    <t>Healthcare Cost Trend Rates
(7.50% decreasing to 3.83%)</t>
  </si>
  <si>
    <t>1% Increase
(8.50% decreasing to 4.83%)</t>
  </si>
  <si>
    <t>OPEB Expense and Deferred Outflows of Resources and Deferred Inflows of Resources Related to OPEB</t>
  </si>
  <si>
    <t>190G</t>
  </si>
  <si>
    <t>From the valuation</t>
  </si>
  <si>
    <t>TOE</t>
  </si>
  <si>
    <t>190H</t>
  </si>
  <si>
    <t>Deferred Outflows of resources</t>
  </si>
  <si>
    <t>Deferred Inflows of resources</t>
  </si>
  <si>
    <t xml:space="preserve">    Differences between actual and expected experience</t>
  </si>
  <si>
    <t>190H(1)</t>
  </si>
  <si>
    <t xml:space="preserve">    Changes of assumptions</t>
  </si>
  <si>
    <t>190H(2)</t>
  </si>
  <si>
    <t xml:space="preserve">   Changes in proportion and differences between      
         benefits paid and proportionate share of 
         benefits paid.</t>
  </si>
  <si>
    <t>190H(3)</t>
  </si>
  <si>
    <t>net, from the valuation</t>
  </si>
  <si>
    <t xml:space="preserve">    Payments subsequent to the measurement date</t>
  </si>
  <si>
    <t>190H(4)</t>
  </si>
  <si>
    <t>Total</t>
  </si>
  <si>
    <t>The amounts shown above for "payments subsequent to the measurement date" will be recognized as a reduction to the collective total OPEB liability in the following measurement period.</t>
  </si>
  <si>
    <t>190I(2)</t>
  </si>
  <si>
    <t>ok</t>
  </si>
  <si>
    <t>190I(1)</t>
  </si>
  <si>
    <t>For the year ended June 30:</t>
  </si>
  <si>
    <t>Thereafter</t>
  </si>
  <si>
    <t>In the tables above, positive amounts will increase OPEB expense while negative amounts will decrease OPEB expense.</t>
  </si>
  <si>
    <t>Schedules of Required Supplementary Information</t>
  </si>
  <si>
    <t>Add 1 year until 10 represented</t>
  </si>
  <si>
    <t>SCHEDULE OF THE EMPLOYER PROPORTIONATE SHARE OF THE COLLECTIVE TOTAL OPEB LIABILITY</t>
  </si>
  <si>
    <t>Last Fiscal Year
(dollar amount in thousands)</t>
  </si>
  <si>
    <t>Employer proportion of the collective total OPEB liability</t>
  </si>
  <si>
    <t>191A(1)</t>
  </si>
  <si>
    <t>Employer  proportionate share of the collective total OPEB liability</t>
  </si>
  <si>
    <t>191A(2)</t>
  </si>
  <si>
    <t>Covered-employee payroll</t>
  </si>
  <si>
    <t>Employer proportionate share of the collective total OPEB liability as a percentage of covered-employee payroll</t>
  </si>
  <si>
    <t>191A(4)</t>
  </si>
  <si>
    <t>Calculated by entity</t>
  </si>
  <si>
    <t>Notes to Schedule</t>
  </si>
  <si>
    <t>There are no assets accumulating, in a trust that meets the criteria in paragraph 4 of GASB Statement No. 75, related to this OPEB plan.</t>
  </si>
  <si>
    <t>192A</t>
  </si>
  <si>
    <t>The amounts reported for each fiscal year were determined as of the prior fiscal year-end.</t>
  </si>
  <si>
    <t>This schedule is intended to display ten years of information.  Additional years will be displayed as they become available.</t>
  </si>
  <si>
    <t>[information about factors that significantly affect trends in the amounts reported in the RSI schedule should be presented as notes to the schedules. This would include changes of benefit terms, change in size or composition of population or changes in assumptions.  Investment related changes disclosures should be limited to those that the OPEB plan or participants have influence, such as over investment policies but not changes in market prices]</t>
  </si>
  <si>
    <t>192B</t>
  </si>
  <si>
    <t>OPEB June 30, 2017</t>
  </si>
  <si>
    <t>OPEB Liability</t>
  </si>
  <si>
    <t>Debit</t>
  </si>
  <si>
    <t>Credit</t>
  </si>
  <si>
    <t xml:space="preserve">        OPEB Liability</t>
  </si>
  <si>
    <t>Proportion</t>
  </si>
  <si>
    <t>Plan Fiduciary Net Position</t>
  </si>
  <si>
    <t>Net OPEB Liability</t>
  </si>
  <si>
    <t>Liability Sensitivity Calculations</t>
  </si>
  <si>
    <t>OPEB Expense</t>
  </si>
  <si>
    <t>Additional OPEB Expense for Cost Sharing Employers (Component Units)</t>
  </si>
  <si>
    <t>Balance of Deferred (Inflows)/Outflows of Resources Related to OPEB</t>
  </si>
  <si>
    <t>Deferred (Inflow)/Outflow Amortization</t>
  </si>
  <si>
    <t>Calculation of Change in Proportionate Share Affect on Beg Balances of Collective Net OPEB liability and Related Deferred Inflows/Outflows of Resources Related to OPEB</t>
  </si>
  <si>
    <t>Calculation of Difference in Actual Contributions and Proportionate Share of All Employer Contributions During Measurement Period</t>
  </si>
  <si>
    <t>EMPLOYER</t>
  </si>
  <si>
    <t>Prior</t>
  </si>
  <si>
    <t>Current</t>
  </si>
  <si>
    <t>Beg Balance</t>
  </si>
  <si>
    <t>Service Cost</t>
  </si>
  <si>
    <t>Interest on TOL</t>
  </si>
  <si>
    <t>Changes of Benefit Terms</t>
  </si>
  <si>
    <t>Difference Between Expected and Actual Exp</t>
  </si>
  <si>
    <t>Changes of Assumptions</t>
  </si>
  <si>
    <t>Benefit Payments</t>
  </si>
  <si>
    <t>Net Change in TOL</t>
  </si>
  <si>
    <t>Ending Balance</t>
  </si>
  <si>
    <t>Contributions from Employer</t>
  </si>
  <si>
    <t>Contributions from Employee (not yet receiving benefits)</t>
  </si>
  <si>
    <t>Net Investment Income</t>
  </si>
  <si>
    <t>Administrative Expense</t>
  </si>
  <si>
    <t>Net Changes in PFNP</t>
  </si>
  <si>
    <t>Net Changes in NOL</t>
  </si>
  <si>
    <t>Addition to Deferred Outflows/(Inflows) of Resources Due to Difference Between Projected and Actual Earninings on Plan Investments</t>
  </si>
  <si>
    <t>Assumed Decrease in Discount Rate</t>
  </si>
  <si>
    <t>Assumed increase in Discount Rate</t>
  </si>
  <si>
    <t>Assumed Decrease in Trend Rate</t>
  </si>
  <si>
    <t>Assumed increase in Trend Rate</t>
  </si>
  <si>
    <t>Interest Cost</t>
  </si>
  <si>
    <t>Expected Investment Return</t>
  </si>
  <si>
    <t>Employee Contributions</t>
  </si>
  <si>
    <t>Plan Changes</t>
  </si>
  <si>
    <t>Amortization of Deferred Outflow/Inflows of Resources for Difference Between Actual and Expected Experience</t>
  </si>
  <si>
    <t>Amortization of Deferred Outflow/Inflows of Resources for Change of Assumptions</t>
  </si>
  <si>
    <t>Amortization of Deferred Outflow/Inflows of Resources for Net Difference Between Projected and Actual Investment Earnings</t>
  </si>
  <si>
    <t>Amortization of Deferred Outflow/Inflows of Resources from Change in Proportion</t>
  </si>
  <si>
    <t>Amortization of Deferred Outflow/Inflows of Resources for Difference Between Actual and Proportionate Share of Contributions</t>
  </si>
  <si>
    <t>Total Additional OPEB Expense</t>
  </si>
  <si>
    <t>Net Difference Between Actual and Projected Earnings on OPEB Plan Investments</t>
  </si>
  <si>
    <t>Net Change in Proportion</t>
  </si>
  <si>
    <t>Net Difference in Proportionate Share of Employer Contributions</t>
  </si>
  <si>
    <t>Employer Contributions Subsequent to Measurement Date</t>
  </si>
  <si>
    <t>Year 1</t>
  </si>
  <si>
    <t>Year 2</t>
  </si>
  <si>
    <t>Year 3</t>
  </si>
  <si>
    <t>Year 4</t>
  </si>
  <si>
    <t>Year 5</t>
  </si>
  <si>
    <t>Beg Balance of Collective Net OPEB Liability</t>
  </si>
  <si>
    <t>Beg Balance of OPEB Related Outflow/(Inflow) Deferrals</t>
  </si>
  <si>
    <t>Change in Proportion</t>
  </si>
  <si>
    <t>Change in Proportion Affect on Liability Inc/(Decr)</t>
  </si>
  <si>
    <t>Change in Proportion Affect on Deferrals</t>
  </si>
  <si>
    <t>Net Affect = Addition to Deferrals</t>
  </si>
  <si>
    <t>Actual Contributions During Measurement Period</t>
  </si>
  <si>
    <t>Proportionate Share of All Employer Contributions/Benefits Paid During Measurement Period</t>
  </si>
  <si>
    <t>Difference = New Addition to Deferrals</t>
  </si>
  <si>
    <t xml:space="preserve">                 -  </t>
  </si>
  <si>
    <t xml:space="preserve">                    -  </t>
  </si>
  <si>
    <t xml:space="preserve">                   -  </t>
  </si>
  <si>
    <t xml:space="preserve">                     -  </t>
  </si>
  <si>
    <t xml:space="preserve">                            -  </t>
  </si>
  <si>
    <t xml:space="preserve">                      -  </t>
  </si>
  <si>
    <t>DO Benefit Payments Subsequent to Measurement Date</t>
  </si>
  <si>
    <t>Deferred Inflow of Resources 2018 Change in Assumptions</t>
  </si>
  <si>
    <t>Higher Education Prior Year OPEB Liability Balances</t>
  </si>
  <si>
    <t xml:space="preserve">        DO Benefit Payments Subsequent to Measurement Date</t>
  </si>
  <si>
    <t xml:space="preserve">        Employer Determines Proper Benefit Expense Account</t>
  </si>
  <si>
    <t>Employer Determines Benefit Expenditure Account</t>
  </si>
  <si>
    <t xml:space="preserve">        Employer Determines Grant Revenue Account</t>
  </si>
  <si>
    <t>Total Change in OPEB Liability Per This Tab</t>
  </si>
  <si>
    <t>Total Change in OPEB Liability Per Results Tab</t>
  </si>
  <si>
    <t>Recommended New Accounts</t>
  </si>
  <si>
    <t>The state will fund the OPEB benefits, for eligible state and component unit retirees, on a paygo basis through the Employee Group (pre-65) and Tennessee (post-65) plans.  The EGI plan will be classified as a single employer plan. The initial measurement date for both plans will be June 30, 2017.</t>
  </si>
  <si>
    <t>DO Experiences Diffs</t>
  </si>
  <si>
    <t>DI Experience Diffs</t>
  </si>
  <si>
    <t>DO Assumptions</t>
  </si>
  <si>
    <t>DI Assumptions</t>
  </si>
  <si>
    <t>GASB 85</t>
  </si>
  <si>
    <t>Make sure that cell A1 is showing the proper employer.  Click in cell and select if not.</t>
  </si>
  <si>
    <t>Total OPEB Liability After Above Entries</t>
  </si>
  <si>
    <t>Total OPEB Liability Per Valuation Results</t>
  </si>
  <si>
    <t>Click in Cell Below and Select Your Organization</t>
  </si>
  <si>
    <t>Multiple Employer, Defined Benefit, Does Not Meets Paragraph 4</t>
  </si>
  <si>
    <t>OPEB liability</t>
  </si>
  <si>
    <t>Current OPEB expense/expenditures. Each annual valuation adds a layer. Multiple employer.</t>
  </si>
  <si>
    <t>Closed Tennessee Plan</t>
  </si>
  <si>
    <r>
      <t xml:space="preserve">Actuarial assumptions - </t>
    </r>
    <r>
      <rPr>
        <sz val="10"/>
        <color theme="1"/>
        <rFont val="Times New Roman"/>
        <family val="1"/>
      </rPr>
      <t>The total OPEB liability in the June 30, 2017 actuarial valuation was determined using the following actuarial assumptions and other inputs, applied to all periods included in the measurement, unless otherwise specified:</t>
    </r>
  </si>
  <si>
    <t>X.XX%</t>
  </si>
  <si>
    <t>Investment rate of return</t>
  </si>
  <si>
    <t>X.XX%, net of plan investment expense, including inflation</t>
  </si>
  <si>
    <t>The premium subsidies provided to retirees in the Tennessee Plan are assumed to remain unchanged for the entire projection, therefore trend rates are not applicable.</t>
  </si>
  <si>
    <r>
      <rPr>
        <b/>
        <i/>
        <sz val="10"/>
        <color theme="1"/>
        <rFont val="Times New Roman"/>
        <family val="1"/>
      </rPr>
      <t xml:space="preserve">Changes in assumptions - </t>
    </r>
    <r>
      <rPr>
        <sz val="10"/>
        <color theme="1"/>
        <rFont val="Times New Roman"/>
        <family val="1"/>
      </rPr>
      <t>The discount rate was changed from 2.92% as of the beginning of the measurement period to 3.56% as of June 30, 2017.  This change in assumption decreased the total OPEB liability.</t>
    </r>
  </si>
  <si>
    <t>From valuations</t>
  </si>
  <si>
    <r>
      <rPr>
        <b/>
        <i/>
        <sz val="10"/>
        <color theme="1"/>
        <rFont val="Times New Roman"/>
        <family val="1"/>
      </rPr>
      <t xml:space="preserve">Allocated insurance contracts - </t>
    </r>
    <r>
      <rPr>
        <sz val="10"/>
        <color theme="1"/>
        <rFont val="Times New Roman"/>
        <family val="1"/>
      </rPr>
      <t>This section will include a brief discussion of any benefits, during measurement period attributable to allocated insurance contracts (if applicable). (N/A for 2018)</t>
    </r>
  </si>
  <si>
    <t>169E</t>
  </si>
  <si>
    <r>
      <rPr>
        <b/>
        <i/>
        <sz val="10"/>
        <color theme="1"/>
        <rFont val="Times New Roman"/>
        <family val="1"/>
      </rPr>
      <t xml:space="preserve">Significant changes subsequent to measurement date - </t>
    </r>
    <r>
      <rPr>
        <sz val="10"/>
        <color theme="1"/>
        <rFont val="Times New Roman"/>
        <family val="1"/>
      </rPr>
      <t>This section will include a brief discussion of any changes during the period between the measurement date and the reporting date that is expected to have a significant impact on the total OPEB liability and the amount of the resultant change, if known (if applicable).  (N/A for 2018. )</t>
    </r>
  </si>
  <si>
    <t>Required Supplementary Information</t>
  </si>
  <si>
    <t>Relevant paragraphs - 185-190</t>
  </si>
  <si>
    <t>Component unit employers will not report any OPEB liability related to the Tennessee Plan.</t>
  </si>
  <si>
    <r>
      <rPr>
        <b/>
        <sz val="10"/>
        <color rgb="FFFF0000"/>
        <rFont val="Times New Roman"/>
        <family val="1"/>
      </rPr>
      <t>DRAFT</t>
    </r>
    <r>
      <rPr>
        <b/>
        <sz val="10"/>
        <color theme="1"/>
        <rFont val="Times New Roman"/>
        <family val="1"/>
      </rPr>
      <t xml:space="preserve"> - Tennessee (Medicare Supplement) Plan - PayGo - Component Unit Reporting</t>
    </r>
  </si>
  <si>
    <t>The state administers the Tennessee Plan and will also report a liability, as an employer, for premium subsidies provided to post-65 retired employees of the primary government and component units. Component unit employers will not be required to report any liability, deferrals, or OPEB expenses related to the TN Plan.  However, all CU employers will be required to make certain note disclosures related to the TN Plan.</t>
  </si>
  <si>
    <t>Component unit employers will not report any OPEB expense related to the Tennessee Plan.</t>
  </si>
  <si>
    <t>Component unit employers will not report any deferred inflows or outflows of resources related to OPEB.</t>
  </si>
  <si>
    <t>Revenue/Expenditures</t>
  </si>
  <si>
    <t>Amounts due within one year equals full expected benefits to be paid in the next year minus the plan fiduciary net position available to pay those benefits.  In paygo, it would be the entire amount of benefits due in the next year.  Benefit subsequent to measurement date can be used for this amount.</t>
  </si>
  <si>
    <r>
      <rPr>
        <sz val="10"/>
        <color rgb="FF00B050"/>
        <rFont val="Times New Roman"/>
        <family val="1"/>
      </rPr>
      <t>(B,5),</t>
    </r>
    <r>
      <rPr>
        <sz val="10"/>
        <color theme="1"/>
        <rFont val="Times New Roman"/>
        <family val="1"/>
      </rPr>
      <t xml:space="preserve"> </t>
    </r>
  </si>
  <si>
    <r>
      <rPr>
        <b/>
        <i/>
        <sz val="10"/>
        <color theme="1"/>
        <rFont val="Times New Roman"/>
        <family val="1"/>
      </rPr>
      <t>Plan description</t>
    </r>
    <r>
      <rPr>
        <sz val="10"/>
        <color theme="1"/>
        <rFont val="Times New Roman"/>
        <family val="1"/>
      </rPr>
      <t xml:space="preserve"> - Employees of the [entity], who were hired prior to July 1, 2015 and choose coverage, are provided with post-65 retiree health insurance benefits through the </t>
    </r>
    <r>
      <rPr>
        <sz val="10"/>
        <color rgb="FF00B050"/>
        <rFont val="Times New Roman"/>
        <family val="1"/>
      </rPr>
      <t>closed</t>
    </r>
    <r>
      <rPr>
        <sz val="10"/>
        <color theme="1"/>
        <rFont val="Times New Roman"/>
        <family val="1"/>
      </rPr>
      <t xml:space="preserve"> Tennessee Plan (TNP) administered by the  Tennessee Department of Finance and Administration. This plan is considered to be multiple-employer defined benefit plan that is used to provide postemployment benefits other than pensions (OPEB). However, for accounting purposes, this plan will be treated as a single-employer plan. </t>
    </r>
    <r>
      <rPr>
        <sz val="10"/>
        <color rgb="FF00B050"/>
        <rFont val="Times New Roman"/>
        <family val="1"/>
      </rPr>
      <t>This plan is closed to the employees of all participating employers that were hired on or after July 1, 2015.</t>
    </r>
    <r>
      <rPr>
        <sz val="10"/>
        <color theme="1"/>
        <rFont val="Times New Roman"/>
        <family val="1"/>
      </rPr>
      <t xml:space="preserve"> The primary government as well as the Tennessee Student Assistance Corporation, the Tennessee Housing Development Agency, the University of Tennessee and the other insitutions that make up the State University and Community College System also participates in this plan. This plan also serves eligible post-65 retirees of employers who participate in the state administered Teacher Group Insurance and Local Government Insurance Plans.</t>
    </r>
  </si>
  <si>
    <t xml:space="preserve">In accordance with TCA 8-27-209, the state insurance committees established by TCAs 8-27-201, 8-27-301 and 8-27-701 determine the required payments to the plan by member employers and employees. Claims liabilities of the plan are periodically computed using actuarial and statistical techniques to establish premium rates.  Administrative costs are allocated to plan participants. Employers contribute towards employee costs based on their own developed policies.  </t>
  </si>
  <si>
    <t xml:space="preserve"> TN Housing Development Agency</t>
  </si>
  <si>
    <t xml:space="preserve"> TN Student Assistance Corp</t>
  </si>
  <si>
    <t>Entity Wide FS Amount Due Within One Year</t>
  </si>
  <si>
    <t>PG proportion</t>
  </si>
  <si>
    <t>PG Proportionate Share</t>
  </si>
  <si>
    <r>
      <rPr>
        <b/>
        <i/>
        <sz val="10"/>
        <color theme="1"/>
        <rFont val="Times New Roman"/>
        <family val="1"/>
      </rPr>
      <t>Deferred outflows of resources and deferred inflows of resources</t>
    </r>
    <r>
      <rPr>
        <sz val="10"/>
        <color theme="1"/>
        <rFont val="Times New Roman"/>
        <family val="1"/>
      </rPr>
      <t xml:space="preserve"> - For the fiscal year ended June, 30, 2018, the primary government reported deferred outflows of resources and deferred inflows of resources related to OPEB, for employees of the [entity],  from the following sources:</t>
    </r>
  </si>
  <si>
    <t>Amounts reported as deferred outflows of resources and deferred inflows of resources realted to OPEB paid by the TNP will be recognized in OPEB expense as follows:</t>
  </si>
  <si>
    <t>TNP</t>
  </si>
  <si>
    <t>Primary government proportionate share of the collective total OPEB liability</t>
  </si>
  <si>
    <t>Collective total OPEB liability</t>
  </si>
  <si>
    <t>187B, C, D</t>
  </si>
  <si>
    <r>
      <rPr>
        <b/>
        <i/>
        <sz val="10"/>
        <color theme="1"/>
        <rFont val="Times New Roman"/>
        <family val="1"/>
      </rPr>
      <t>Benefits provided</t>
    </r>
    <r>
      <rPr>
        <sz val="10"/>
        <color theme="1"/>
        <rFont val="Times New Roman"/>
        <family val="1"/>
      </rPr>
      <t xml:space="preserve"> -</t>
    </r>
    <r>
      <rPr>
        <sz val="10"/>
        <color rgb="FF7030A0"/>
        <rFont val="Times New Roman"/>
        <family val="1"/>
      </rPr>
      <t xml:space="preserve"> The TNP is offered to help fill most of the coverage gaps created by Medicare and is the only postemployment benefit provided to eligible post-65 retired and disabled employees of participating employers. This plan does not include pharmacy. </t>
    </r>
    <r>
      <rPr>
        <sz val="10"/>
        <color theme="1"/>
        <rFont val="Times New Roman"/>
        <family val="1"/>
      </rPr>
      <t xml:space="preserve"> </t>
    </r>
    <r>
      <rPr>
        <sz val="10"/>
        <color rgb="FF00B050"/>
        <rFont val="Times New Roman"/>
        <family val="1"/>
      </rPr>
      <t>In accordance with Tennessee Code Annotated (TCA) 8-27-209, benefits are established and amended by cooperation of insurance committees created by TCA 8-27-201, 8-27-301 and 8-27-701</t>
    </r>
    <r>
      <rPr>
        <sz val="10"/>
        <color theme="1"/>
        <rFont val="Times New Roman"/>
        <family val="1"/>
      </rPr>
      <t xml:space="preserve">. </t>
    </r>
    <r>
      <rPr>
        <sz val="10"/>
        <color rgb="FF00B0F0"/>
        <rFont val="Times New Roman"/>
        <family val="1"/>
      </rPr>
      <t xml:space="preserve"> Retirees and disabled employees of the state, component units, local education agencies, and certain local governments who have reached the age of 65, are Medicare eligible and also receive a benefit from the Tennessee Consolidated Retirement System may participate in this plan</t>
    </r>
    <r>
      <rPr>
        <sz val="10"/>
        <color theme="1"/>
        <rFont val="Times New Roman"/>
        <family val="1"/>
      </rPr>
      <t xml:space="preserve">. </t>
    </r>
    <r>
      <rPr>
        <sz val="10"/>
        <color rgb="FFFFC000"/>
        <rFont val="Times New Roman"/>
        <family val="1"/>
      </rPr>
      <t>All plan members receive the same plan benefits at the same premium rates.  Many retirees receive direct subsidies toward their premium cost, however, participating employers determine their own policy in this regard. The primary government contributes to the premiums of component unit retirees based on years of service. Therefore, retirees with 30 years of service receive $50 per month; 20 but less than 30 years, $37.50; and 15 but less than 20 years, $25.</t>
    </r>
    <r>
      <rPr>
        <sz val="10"/>
        <color rgb="FF7030A0"/>
        <rFont val="Times New Roman"/>
        <family val="1"/>
      </rPr>
      <t xml:space="preserve"> </t>
    </r>
    <r>
      <rPr>
        <sz val="10"/>
        <color rgb="FFFFC000"/>
        <rFont val="Times New Roman"/>
        <family val="1"/>
      </rPr>
      <t>[Entity] does not provide any subsidies for retirees in the TNP</t>
    </r>
    <r>
      <rPr>
        <sz val="10"/>
        <color rgb="FF7030A0"/>
        <rFont val="Times New Roman"/>
        <family val="1"/>
      </rPr>
      <t xml:space="preserve">. </t>
    </r>
    <r>
      <rPr>
        <sz val="10"/>
        <color rgb="FFFFC000"/>
        <rFont val="Times New Roman"/>
        <family val="1"/>
      </rPr>
      <t>The primary government paid $xx.x million for OPEB as the benefits came due during the reporting period.</t>
    </r>
    <r>
      <rPr>
        <sz val="10"/>
        <color rgb="FF7030A0"/>
        <rFont val="Times New Roman"/>
        <family val="1"/>
      </rPr>
      <t xml:space="preserve"> </t>
    </r>
    <r>
      <rPr>
        <sz val="10"/>
        <color theme="9" tint="-0.499984740745262"/>
        <rFont val="Times New Roman"/>
        <family val="1"/>
      </rPr>
      <t>This plan is funded on a pay-as-you-go basis and there are no assets accumulating in a trust that meets the criteria of paragraph 4 of GASB Statement No. 75</t>
    </r>
    <r>
      <rPr>
        <sz val="10"/>
        <color rgb="FF7030A0"/>
        <rFont val="Times New Roman"/>
        <family val="1"/>
      </rPr>
      <t>.</t>
    </r>
    <r>
      <rPr>
        <sz val="10"/>
        <color theme="1"/>
        <rFont val="Times New Roman"/>
        <family val="1"/>
      </rPr>
      <t>(ADD INFORMATION FOR AD HOC INCREASE OR COLA)</t>
    </r>
  </si>
  <si>
    <t>PG payments during reporting period</t>
  </si>
  <si>
    <t>Primary government share of the collective total OPEB liability</t>
  </si>
  <si>
    <t>165A, B</t>
  </si>
  <si>
    <t>165B, D, E</t>
  </si>
  <si>
    <r>
      <rPr>
        <sz val="10"/>
        <color rgb="FF0070C0"/>
        <rFont val="Times New Roman"/>
        <family val="1"/>
      </rPr>
      <t>(1)</t>
    </r>
    <r>
      <rPr>
        <sz val="10"/>
        <color theme="1"/>
        <rFont val="Times New Roman"/>
        <family val="1"/>
      </rPr>
      <t xml:space="preserve">, </t>
    </r>
    <r>
      <rPr>
        <sz val="10"/>
        <color rgb="FF7030A0"/>
        <rFont val="Times New Roman"/>
        <family val="1"/>
      </rPr>
      <t>(2)</t>
    </r>
    <r>
      <rPr>
        <sz val="10"/>
        <color theme="1"/>
        <rFont val="Times New Roman"/>
        <family val="1"/>
      </rPr>
      <t xml:space="preserve">, </t>
    </r>
    <r>
      <rPr>
        <sz val="10"/>
        <color theme="9" tint="-0.249977111117893"/>
        <rFont val="Times New Roman"/>
        <family val="1"/>
      </rPr>
      <t>(3)</t>
    </r>
    <r>
      <rPr>
        <sz val="10"/>
        <color theme="1"/>
        <rFont val="Times New Roman"/>
        <family val="1"/>
      </rPr>
      <t xml:space="preserve">, </t>
    </r>
    <r>
      <rPr>
        <sz val="10"/>
        <color theme="9" tint="-0.249977111117893"/>
        <rFont val="Times New Roman"/>
        <family val="1"/>
      </rPr>
      <t>(4)</t>
    </r>
    <r>
      <rPr>
        <sz val="10"/>
        <color theme="1"/>
        <rFont val="Times New Roman"/>
        <family val="1"/>
      </rPr>
      <t xml:space="preserve">, </t>
    </r>
    <r>
      <rPr>
        <sz val="10"/>
        <color rgb="FF00B050"/>
        <rFont val="Times New Roman"/>
        <family val="1"/>
      </rPr>
      <t>(5)</t>
    </r>
    <r>
      <rPr>
        <sz val="10"/>
        <color theme="1"/>
        <rFont val="Times New Roman"/>
        <family val="1"/>
      </rPr>
      <t xml:space="preserve">, </t>
    </r>
    <r>
      <rPr>
        <sz val="10"/>
        <color theme="5" tint="-0.249977111117893"/>
        <rFont val="Times New Roman"/>
        <family val="1"/>
      </rPr>
      <t xml:space="preserve"> D, </t>
    </r>
    <r>
      <rPr>
        <sz val="10"/>
        <color rgb="FFFFC000"/>
        <rFont val="Times New Roman"/>
        <family val="1"/>
      </rPr>
      <t>E</t>
    </r>
    <r>
      <rPr>
        <sz val="10"/>
        <color theme="5" tint="-0.249977111117893"/>
        <rFont val="Times New Roman"/>
        <family val="1"/>
      </rPr>
      <t xml:space="preserve">.  </t>
    </r>
    <r>
      <rPr>
        <sz val="10"/>
        <rFont val="Times New Roman"/>
        <family val="1"/>
      </rPr>
      <t>Should be ok for 18, 19 reporting</t>
    </r>
  </si>
  <si>
    <r>
      <rPr>
        <b/>
        <i/>
        <sz val="10"/>
        <color theme="1"/>
        <rFont val="Times New Roman"/>
        <family val="1"/>
      </rPr>
      <t>Employees covered by benefit terms</t>
    </r>
    <r>
      <rPr>
        <sz val="10"/>
        <color theme="1"/>
        <rFont val="Times New Roman"/>
        <family val="1"/>
      </rPr>
      <t xml:space="preserve"> - At July 1, 2017, the following employees of [entity name] was covered by the benefit terms of the TNP:</t>
    </r>
  </si>
  <si>
    <t>165C</t>
  </si>
  <si>
    <t>Inactive employees currently receiving benefit payments (measurement date)</t>
  </si>
  <si>
    <t>Inactive employees entitled to but not yet receiving benefit payments (measurement date)</t>
  </si>
  <si>
    <t>Active employees</t>
  </si>
  <si>
    <t>165E</t>
  </si>
  <si>
    <t>Changes in Collective Total OPEB Liability</t>
  </si>
  <si>
    <t>Total OPEB Liability
(a)</t>
  </si>
  <si>
    <t>Balances at June 30, 2016</t>
  </si>
  <si>
    <t>168A</t>
  </si>
  <si>
    <t>Changes for the year:</t>
  </si>
  <si>
    <t xml:space="preserve">    Service cost</t>
  </si>
  <si>
    <t>168B(1)</t>
  </si>
  <si>
    <t xml:space="preserve">    Interest</t>
  </si>
  <si>
    <t>168B(2)</t>
  </si>
  <si>
    <t xml:space="preserve">    Changes of benefit terms</t>
  </si>
  <si>
    <t>168B(3)</t>
  </si>
  <si>
    <t xml:space="preserve">    Differences between expected and actual experience</t>
  </si>
  <si>
    <t>168B(4)</t>
  </si>
  <si>
    <t xml:space="preserve">    Change in assumptions</t>
  </si>
  <si>
    <t>168B(5)</t>
  </si>
  <si>
    <t xml:space="preserve">    Benefit payments</t>
  </si>
  <si>
    <t>168B(6)</t>
  </si>
  <si>
    <t>Net changes</t>
  </si>
  <si>
    <t>Balances at June 30, 2017</t>
  </si>
  <si>
    <t>168C</t>
  </si>
  <si>
    <t>168D(1)</t>
  </si>
  <si>
    <t>Employer's proportionate share of the collective total OPEB liability</t>
  </si>
  <si>
    <t>168D(2)</t>
  </si>
  <si>
    <t>Employer's proportion of the collective total OPEB liability</t>
  </si>
  <si>
    <t>169B</t>
  </si>
  <si>
    <t>The [entity name] has a special funding situation related to benefits paid by the primary government for its eligible retired employees participating in the TNP. [entity name]'s proportionate share of the collective total OPEB liability was based on a projection of the employers long-term share of benefits paid through the OPEB plan relative to the projected share of benefit payments of all participating employers and nonemployer contributing entities, actuarially determined.  The [entity name] proportion of 0% did not change from the prior measurement date.</t>
  </si>
  <si>
    <t>169B,</t>
  </si>
  <si>
    <t>169C</t>
  </si>
  <si>
    <t>169D</t>
  </si>
  <si>
    <t>169F</t>
  </si>
  <si>
    <r>
      <rPr>
        <b/>
        <i/>
        <sz val="10"/>
        <color theme="1"/>
        <rFont val="Times New Roman"/>
        <family val="1"/>
      </rPr>
      <t>Sensitivity of proportionate share of the collective total OPEB liability to changes in the healthcare cost trend rate</t>
    </r>
    <r>
      <rPr>
        <sz val="10"/>
        <color theme="1"/>
        <rFont val="Times New Roman"/>
        <family val="1"/>
      </rPr>
      <t xml:space="preserve"> - The following presents primary governments proportionate share of the [entity] related collective total OPEB liability, as well as what the proportionate share of the collective total OPEB liability would be if it were calculated using a healthcare cost trend rate that is 1-percentage-point lower (6.50% decreasing to 2.83%) or 1-percentage-point higher (8.50% decreasing to 4.83%) than the current healthcare cost trend rate. The [entity] does not report a proportionate share of the OPEB liability for employees in the TNP. </t>
    </r>
  </si>
  <si>
    <r>
      <rPr>
        <b/>
        <i/>
        <sz val="10"/>
        <color theme="1"/>
        <rFont val="Times New Roman"/>
        <family val="1"/>
      </rPr>
      <t>Sensitivity of proportionate share of the collective total OPEB liability to changes in the discount rate</t>
    </r>
    <r>
      <rPr>
        <sz val="10"/>
        <color theme="1"/>
        <rFont val="Times New Roman"/>
        <family val="1"/>
      </rPr>
      <t xml:space="preserve"> - The following presents primary governments proportionate share of the [entity] related collective total OPEB liability, as well as what the proportionate share of the collective total OPEB liability would be if it were calculated using a discount rate that is 1-percentage-point lower (2.56%) or 1-percentage-point higher (4.56%) than the current discount rate. The [entity] does not report a proportionate share of the OPEB liability for employees in the TNP. </t>
    </r>
  </si>
  <si>
    <t>167B</t>
  </si>
  <si>
    <t>167A</t>
  </si>
  <si>
    <r>
      <rPr>
        <b/>
        <i/>
        <sz val="10"/>
        <color theme="1"/>
        <rFont val="Times New Roman"/>
        <family val="1"/>
      </rPr>
      <t>OPEB expense</t>
    </r>
    <r>
      <rPr>
        <sz val="10"/>
        <color theme="1"/>
        <rFont val="Times New Roman"/>
        <family val="1"/>
      </rPr>
      <t xml:space="preserve"> - For the fiscal year ended June, 30, 2018, the primary government recognized OPEB expense of $xxx.xx million for employees of the [entity] participating in the TNP. </t>
    </r>
  </si>
  <si>
    <t>169G</t>
  </si>
  <si>
    <t>169H</t>
  </si>
  <si>
    <t>169H(1)</t>
  </si>
  <si>
    <t>169H(2)</t>
  </si>
  <si>
    <t>169H(3)</t>
  </si>
  <si>
    <t>169H(4)</t>
  </si>
  <si>
    <t>169I(3)</t>
  </si>
  <si>
    <t>169I(1)</t>
  </si>
  <si>
    <t>57A</t>
  </si>
  <si>
    <t>Schedule of Changes in [entity name] Proportionate Share of Collective OPEB Liability and Related Ratios</t>
  </si>
  <si>
    <t xml:space="preserve">Total OPEB liability  </t>
  </si>
  <si>
    <t>Service cost</t>
  </si>
  <si>
    <t>170A</t>
  </si>
  <si>
    <t>Interest</t>
  </si>
  <si>
    <t>Changes of benefit terms</t>
  </si>
  <si>
    <t>Differences between expected and actual experience</t>
  </si>
  <si>
    <t>Changes of assumptions</t>
  </si>
  <si>
    <t>Benefit payments</t>
  </si>
  <si>
    <t>Net change in total OPEB liability</t>
  </si>
  <si>
    <t>Total OPEB liability - beginning</t>
  </si>
  <si>
    <t>Total OPEB liability - ending (a)</t>
  </si>
  <si>
    <t>170A, B(2)</t>
  </si>
  <si>
    <t>Nonemployer contributing entities proportionate  share of the collective total OPEB liability</t>
  </si>
  <si>
    <t>170B(2)b</t>
  </si>
  <si>
    <t>Employer's proportionate  share of the collective total OPEB liability</t>
  </si>
  <si>
    <t>170B(2)c</t>
  </si>
  <si>
    <t>GASB 85 para 14</t>
  </si>
  <si>
    <t>Employer's proportionate share of collective total OPEB liability as a percentage of covered-employee payroll</t>
  </si>
  <si>
    <t>170B(2)e</t>
  </si>
  <si>
    <t>There are no assets accumulating, in a trust that meets the criteria in paragraph 4 of statement 75, related to this OPEB plan.</t>
  </si>
  <si>
    <t>GASB 24 par 8</t>
  </si>
  <si>
    <t>Component unit employers will report revenues and a matching expenses related to on-behalf payments made to the TN plan for CU retirees during the current reporting period.</t>
  </si>
  <si>
    <t>191B(1)</t>
  </si>
  <si>
    <t>191B(2)</t>
  </si>
  <si>
    <t>191B(3)</t>
  </si>
  <si>
    <t>191B(4)</t>
  </si>
  <si>
    <t>191B(6)</t>
  </si>
  <si>
    <t>191B(5)</t>
  </si>
  <si>
    <t>Total OPEB Liability and OPEB Expense</t>
  </si>
  <si>
    <t>Component unit employers will report revenue and matching expense related to on-behalf payments made to the TN plan for CU retirees during the current reporting period.</t>
  </si>
  <si>
    <t xml:space="preserve"> Tennessee Board of Regents Central Office</t>
  </si>
  <si>
    <t xml:space="preserve"> Tennessee Foreign Language Institute</t>
  </si>
  <si>
    <r>
      <t xml:space="preserve"> </t>
    </r>
    <r>
      <rPr>
        <sz val="10"/>
        <color indexed="8"/>
        <rFont val="Times New Roman"/>
        <family val="1"/>
      </rPr>
      <t xml:space="preserve">Austin Peay State University </t>
    </r>
    <r>
      <rPr>
        <sz val="10"/>
        <rFont val="Times New Roman"/>
        <family val="1"/>
      </rPr>
      <t xml:space="preserve"> </t>
    </r>
  </si>
  <si>
    <r>
      <t xml:space="preserve"> </t>
    </r>
    <r>
      <rPr>
        <sz val="10"/>
        <color indexed="8"/>
        <rFont val="Times New Roman"/>
        <family val="1"/>
      </rPr>
      <t xml:space="preserve">East Tennessee State University </t>
    </r>
    <r>
      <rPr>
        <sz val="10"/>
        <rFont val="Times New Roman"/>
        <family val="1"/>
      </rPr>
      <t xml:space="preserve"> </t>
    </r>
  </si>
  <si>
    <r>
      <t xml:space="preserve"> </t>
    </r>
    <r>
      <rPr>
        <sz val="10"/>
        <color indexed="8"/>
        <rFont val="Times New Roman"/>
        <family val="1"/>
      </rPr>
      <t xml:space="preserve">Middle Tennessee State University </t>
    </r>
    <r>
      <rPr>
        <sz val="10"/>
        <rFont val="Times New Roman"/>
        <family val="1"/>
      </rPr>
      <t xml:space="preserve"> </t>
    </r>
  </si>
  <si>
    <r>
      <t xml:space="preserve"> </t>
    </r>
    <r>
      <rPr>
        <sz val="10"/>
        <color indexed="8"/>
        <rFont val="Times New Roman"/>
        <family val="1"/>
      </rPr>
      <t xml:space="preserve">Tennessee State University </t>
    </r>
    <r>
      <rPr>
        <sz val="10"/>
        <rFont val="Times New Roman"/>
        <family val="1"/>
      </rPr>
      <t xml:space="preserve"> </t>
    </r>
  </si>
  <si>
    <r>
      <t xml:space="preserve"> </t>
    </r>
    <r>
      <rPr>
        <sz val="10"/>
        <color indexed="8"/>
        <rFont val="Times New Roman"/>
        <family val="1"/>
      </rPr>
      <t xml:space="preserve">Tennessee Technological University </t>
    </r>
    <r>
      <rPr>
        <sz val="10"/>
        <rFont val="Times New Roman"/>
        <family val="1"/>
      </rPr>
      <t xml:space="preserve"> </t>
    </r>
  </si>
  <si>
    <r>
      <t xml:space="preserve"> </t>
    </r>
    <r>
      <rPr>
        <sz val="10"/>
        <color indexed="8"/>
        <rFont val="Times New Roman"/>
        <family val="1"/>
      </rPr>
      <t xml:space="preserve">University of Memphis </t>
    </r>
    <r>
      <rPr>
        <sz val="10"/>
        <rFont val="Times New Roman"/>
        <family val="1"/>
      </rPr>
      <t xml:space="preserve"> </t>
    </r>
  </si>
  <si>
    <r>
      <t xml:space="preserve"> </t>
    </r>
    <r>
      <rPr>
        <sz val="10"/>
        <color indexed="8"/>
        <rFont val="Times New Roman"/>
        <family val="1"/>
      </rPr>
      <t xml:space="preserve">Chattanooga State Technical Community College </t>
    </r>
    <r>
      <rPr>
        <sz val="10"/>
        <rFont val="Times New Roman"/>
        <family val="1"/>
      </rPr>
      <t xml:space="preserve"> </t>
    </r>
  </si>
  <si>
    <r>
      <t xml:space="preserve"> </t>
    </r>
    <r>
      <rPr>
        <sz val="10"/>
        <color indexed="8"/>
        <rFont val="Times New Roman"/>
        <family val="1"/>
      </rPr>
      <t xml:space="preserve">Cleveland State Community College </t>
    </r>
    <r>
      <rPr>
        <sz val="10"/>
        <rFont val="Times New Roman"/>
        <family val="1"/>
      </rPr>
      <t xml:space="preserve"> </t>
    </r>
  </si>
  <si>
    <r>
      <t xml:space="preserve"> </t>
    </r>
    <r>
      <rPr>
        <sz val="10"/>
        <color indexed="8"/>
        <rFont val="Times New Roman"/>
        <family val="1"/>
      </rPr>
      <t xml:space="preserve">Columbia State Community College </t>
    </r>
    <r>
      <rPr>
        <sz val="10"/>
        <rFont val="Times New Roman"/>
        <family val="1"/>
      </rPr>
      <t xml:space="preserve"> </t>
    </r>
  </si>
  <si>
    <r>
      <t xml:space="preserve"> </t>
    </r>
    <r>
      <rPr>
        <sz val="10"/>
        <color indexed="8"/>
        <rFont val="Times New Roman"/>
        <family val="1"/>
      </rPr>
      <t xml:space="preserve">Dyersburg State Community College </t>
    </r>
    <r>
      <rPr>
        <sz val="10"/>
        <rFont val="Times New Roman"/>
        <family val="1"/>
      </rPr>
      <t xml:space="preserve"> </t>
    </r>
  </si>
  <si>
    <r>
      <t xml:space="preserve"> </t>
    </r>
    <r>
      <rPr>
        <sz val="10"/>
        <color indexed="8"/>
        <rFont val="Times New Roman"/>
        <family val="1"/>
      </rPr>
      <t xml:space="preserve">Jackson State Community College </t>
    </r>
    <r>
      <rPr>
        <sz val="10"/>
        <rFont val="Times New Roman"/>
        <family val="1"/>
      </rPr>
      <t xml:space="preserve"> </t>
    </r>
  </si>
  <si>
    <r>
      <t xml:space="preserve"> </t>
    </r>
    <r>
      <rPr>
        <sz val="10"/>
        <color indexed="8"/>
        <rFont val="Times New Roman"/>
        <family val="1"/>
      </rPr>
      <t xml:space="preserve">Motlow State Community College </t>
    </r>
    <r>
      <rPr>
        <sz val="10"/>
        <rFont val="Times New Roman"/>
        <family val="1"/>
      </rPr>
      <t xml:space="preserve"> </t>
    </r>
  </si>
  <si>
    <r>
      <t xml:space="preserve"> </t>
    </r>
    <r>
      <rPr>
        <sz val="10"/>
        <color indexed="8"/>
        <rFont val="Times New Roman"/>
        <family val="1"/>
      </rPr>
      <t xml:space="preserve">Nashville State Technical Community College </t>
    </r>
    <r>
      <rPr>
        <sz val="10"/>
        <rFont val="Times New Roman"/>
        <family val="1"/>
      </rPr>
      <t xml:space="preserve"> </t>
    </r>
  </si>
  <si>
    <r>
      <t xml:space="preserve"> </t>
    </r>
    <r>
      <rPr>
        <sz val="10"/>
        <color indexed="8"/>
        <rFont val="Times New Roman"/>
        <family val="1"/>
      </rPr>
      <t xml:space="preserve">Northeast State Technical Community College </t>
    </r>
    <r>
      <rPr>
        <sz val="10"/>
        <rFont val="Times New Roman"/>
        <family val="1"/>
      </rPr>
      <t xml:space="preserve"> </t>
    </r>
  </si>
  <si>
    <r>
      <t xml:space="preserve"> </t>
    </r>
    <r>
      <rPr>
        <sz val="10"/>
        <color indexed="8"/>
        <rFont val="Times New Roman"/>
        <family val="1"/>
      </rPr>
      <t xml:space="preserve">Pellissippi State Technical Community College </t>
    </r>
    <r>
      <rPr>
        <sz val="10"/>
        <rFont val="Times New Roman"/>
        <family val="1"/>
      </rPr>
      <t xml:space="preserve"> </t>
    </r>
  </si>
  <si>
    <r>
      <t xml:space="preserve"> </t>
    </r>
    <r>
      <rPr>
        <sz val="10"/>
        <color indexed="8"/>
        <rFont val="Times New Roman"/>
        <family val="1"/>
      </rPr>
      <t xml:space="preserve">Roane State Community College </t>
    </r>
    <r>
      <rPr>
        <sz val="10"/>
        <rFont val="Times New Roman"/>
        <family val="1"/>
      </rPr>
      <t xml:space="preserve"> </t>
    </r>
  </si>
  <si>
    <r>
      <t xml:space="preserve"> </t>
    </r>
    <r>
      <rPr>
        <sz val="10"/>
        <color indexed="8"/>
        <rFont val="Times New Roman"/>
        <family val="1"/>
      </rPr>
      <t xml:space="preserve">Southwest State Community College </t>
    </r>
    <r>
      <rPr>
        <sz val="10"/>
        <rFont val="Times New Roman"/>
        <family val="1"/>
      </rPr>
      <t xml:space="preserve"> </t>
    </r>
  </si>
  <si>
    <r>
      <t xml:space="preserve"> </t>
    </r>
    <r>
      <rPr>
        <sz val="10"/>
        <color indexed="8"/>
        <rFont val="Times New Roman"/>
        <family val="1"/>
      </rPr>
      <t xml:space="preserve">Volunteer State Community College </t>
    </r>
    <r>
      <rPr>
        <sz val="10"/>
        <rFont val="Times New Roman"/>
        <family val="1"/>
      </rPr>
      <t xml:space="preserve"> </t>
    </r>
  </si>
  <si>
    <r>
      <t xml:space="preserve"> </t>
    </r>
    <r>
      <rPr>
        <sz val="10"/>
        <color indexed="8"/>
        <rFont val="Times New Roman"/>
        <family val="1"/>
      </rPr>
      <t xml:space="preserve">Walters State Community College </t>
    </r>
    <r>
      <rPr>
        <sz val="10"/>
        <rFont val="Times New Roman"/>
        <family val="1"/>
      </rPr>
      <t xml:space="preserve"> </t>
    </r>
  </si>
  <si>
    <r>
      <t xml:space="preserve"> </t>
    </r>
    <r>
      <rPr>
        <sz val="10"/>
        <color indexed="8"/>
        <rFont val="Times New Roman"/>
        <family val="1"/>
      </rPr>
      <t xml:space="preserve">TN Technical Center at Athens </t>
    </r>
    <r>
      <rPr>
        <sz val="10"/>
        <rFont val="Times New Roman"/>
        <family val="1"/>
      </rPr>
      <t xml:space="preserve"> </t>
    </r>
  </si>
  <si>
    <r>
      <t xml:space="preserve"> </t>
    </r>
    <r>
      <rPr>
        <sz val="10"/>
        <color indexed="8"/>
        <rFont val="Times New Roman"/>
        <family val="1"/>
      </rPr>
      <t xml:space="preserve">TN Technical Center at Chattanooga </t>
    </r>
    <r>
      <rPr>
        <sz val="10"/>
        <rFont val="Times New Roman"/>
        <family val="1"/>
      </rPr>
      <t xml:space="preserve"> </t>
    </r>
  </si>
  <si>
    <r>
      <t xml:space="preserve"> </t>
    </r>
    <r>
      <rPr>
        <sz val="10"/>
        <color indexed="8"/>
        <rFont val="Times New Roman"/>
        <family val="1"/>
      </rPr>
      <t xml:space="preserve">TN Technical Center at Covington </t>
    </r>
    <r>
      <rPr>
        <sz val="10"/>
        <rFont val="Times New Roman"/>
        <family val="1"/>
      </rPr>
      <t xml:space="preserve"> </t>
    </r>
  </si>
  <si>
    <r>
      <t xml:space="preserve"> </t>
    </r>
    <r>
      <rPr>
        <sz val="10"/>
        <color indexed="8"/>
        <rFont val="Times New Roman"/>
        <family val="1"/>
      </rPr>
      <t xml:space="preserve">TN Technical Center at Crossville </t>
    </r>
    <r>
      <rPr>
        <sz val="10"/>
        <rFont val="Times New Roman"/>
        <family val="1"/>
      </rPr>
      <t xml:space="preserve"> </t>
    </r>
  </si>
  <si>
    <r>
      <t xml:space="preserve"> </t>
    </r>
    <r>
      <rPr>
        <sz val="10"/>
        <color indexed="8"/>
        <rFont val="Times New Roman"/>
        <family val="1"/>
      </rPr>
      <t xml:space="preserve">TN Technical Center at Crump </t>
    </r>
    <r>
      <rPr>
        <sz val="10"/>
        <rFont val="Times New Roman"/>
        <family val="1"/>
      </rPr>
      <t xml:space="preserve"> </t>
    </r>
  </si>
  <si>
    <r>
      <t xml:space="preserve"> </t>
    </r>
    <r>
      <rPr>
        <sz val="10"/>
        <color indexed="8"/>
        <rFont val="Times New Roman"/>
        <family val="1"/>
      </rPr>
      <t xml:space="preserve">TN Technical Center at Dickson </t>
    </r>
    <r>
      <rPr>
        <sz val="10"/>
        <rFont val="Times New Roman"/>
        <family val="1"/>
      </rPr>
      <t xml:space="preserve"> </t>
    </r>
  </si>
  <si>
    <r>
      <t xml:space="preserve"> </t>
    </r>
    <r>
      <rPr>
        <sz val="10"/>
        <color indexed="8"/>
        <rFont val="Times New Roman"/>
        <family val="1"/>
      </rPr>
      <t xml:space="preserve">TN Technical Center at Elizabethton </t>
    </r>
    <r>
      <rPr>
        <sz val="10"/>
        <rFont val="Times New Roman"/>
        <family val="1"/>
      </rPr>
      <t xml:space="preserve"> </t>
    </r>
  </si>
  <si>
    <r>
      <t xml:space="preserve"> </t>
    </r>
    <r>
      <rPr>
        <sz val="10"/>
        <color indexed="8"/>
        <rFont val="Times New Roman"/>
        <family val="1"/>
      </rPr>
      <t xml:space="preserve">TN Technical Center at Harriman </t>
    </r>
    <r>
      <rPr>
        <sz val="10"/>
        <rFont val="Times New Roman"/>
        <family val="1"/>
      </rPr>
      <t xml:space="preserve"> </t>
    </r>
  </si>
  <si>
    <r>
      <t xml:space="preserve"> </t>
    </r>
    <r>
      <rPr>
        <sz val="10"/>
        <color indexed="8"/>
        <rFont val="Times New Roman"/>
        <family val="1"/>
      </rPr>
      <t xml:space="preserve">TN Technical Center at Hartsville </t>
    </r>
    <r>
      <rPr>
        <sz val="10"/>
        <rFont val="Times New Roman"/>
        <family val="1"/>
      </rPr>
      <t xml:space="preserve"> </t>
    </r>
  </si>
  <si>
    <r>
      <t xml:space="preserve"> </t>
    </r>
    <r>
      <rPr>
        <sz val="10"/>
        <color indexed="8"/>
        <rFont val="Times New Roman"/>
        <family val="1"/>
      </rPr>
      <t xml:space="preserve">TN Technical Center at Hohenwald </t>
    </r>
    <r>
      <rPr>
        <sz val="10"/>
        <rFont val="Times New Roman"/>
        <family val="1"/>
      </rPr>
      <t xml:space="preserve"> </t>
    </r>
  </si>
  <si>
    <r>
      <t xml:space="preserve"> </t>
    </r>
    <r>
      <rPr>
        <sz val="10"/>
        <color indexed="8"/>
        <rFont val="Times New Roman"/>
        <family val="1"/>
      </rPr>
      <t xml:space="preserve">TN Technical Center at Jacksboro </t>
    </r>
    <r>
      <rPr>
        <sz val="10"/>
        <rFont val="Times New Roman"/>
        <family val="1"/>
      </rPr>
      <t xml:space="preserve"> </t>
    </r>
  </si>
  <si>
    <r>
      <t xml:space="preserve"> </t>
    </r>
    <r>
      <rPr>
        <sz val="10"/>
        <color indexed="8"/>
        <rFont val="Times New Roman"/>
        <family val="1"/>
      </rPr>
      <t xml:space="preserve">TN Technical Center at Jackson </t>
    </r>
    <r>
      <rPr>
        <sz val="10"/>
        <rFont val="Times New Roman"/>
        <family val="1"/>
      </rPr>
      <t xml:space="preserve"> </t>
    </r>
  </si>
  <si>
    <r>
      <t xml:space="preserve"> </t>
    </r>
    <r>
      <rPr>
        <sz val="10"/>
        <color indexed="8"/>
        <rFont val="Times New Roman"/>
        <family val="1"/>
      </rPr>
      <t xml:space="preserve">TN Technical Center at Knoxville </t>
    </r>
    <r>
      <rPr>
        <sz val="10"/>
        <rFont val="Times New Roman"/>
        <family val="1"/>
      </rPr>
      <t xml:space="preserve"> </t>
    </r>
  </si>
  <si>
    <r>
      <t xml:space="preserve"> </t>
    </r>
    <r>
      <rPr>
        <sz val="10"/>
        <color indexed="8"/>
        <rFont val="Times New Roman"/>
        <family val="1"/>
      </rPr>
      <t xml:space="preserve">TN Technical Center at Livingston </t>
    </r>
    <r>
      <rPr>
        <sz val="10"/>
        <rFont val="Times New Roman"/>
        <family val="1"/>
      </rPr>
      <t xml:space="preserve"> </t>
    </r>
  </si>
  <si>
    <r>
      <t xml:space="preserve"> </t>
    </r>
    <r>
      <rPr>
        <sz val="10"/>
        <color indexed="8"/>
        <rFont val="Times New Roman"/>
        <family val="1"/>
      </rPr>
      <t xml:space="preserve">TN Technical Center at McKenzie </t>
    </r>
    <r>
      <rPr>
        <sz val="10"/>
        <rFont val="Times New Roman"/>
        <family val="1"/>
      </rPr>
      <t xml:space="preserve"> </t>
    </r>
  </si>
  <si>
    <r>
      <t xml:space="preserve"> </t>
    </r>
    <r>
      <rPr>
        <sz val="10"/>
        <color indexed="8"/>
        <rFont val="Times New Roman"/>
        <family val="1"/>
      </rPr>
      <t xml:space="preserve">TN Technical Center at McMinnville </t>
    </r>
    <r>
      <rPr>
        <sz val="10"/>
        <rFont val="Times New Roman"/>
        <family val="1"/>
      </rPr>
      <t xml:space="preserve"> </t>
    </r>
  </si>
  <si>
    <r>
      <t xml:space="preserve"> </t>
    </r>
    <r>
      <rPr>
        <sz val="10"/>
        <color indexed="8"/>
        <rFont val="Times New Roman"/>
        <family val="1"/>
      </rPr>
      <t xml:space="preserve">TN Technical Center at Memphis </t>
    </r>
    <r>
      <rPr>
        <sz val="10"/>
        <rFont val="Times New Roman"/>
        <family val="1"/>
      </rPr>
      <t xml:space="preserve"> </t>
    </r>
  </si>
  <si>
    <r>
      <t xml:space="preserve"> </t>
    </r>
    <r>
      <rPr>
        <sz val="10"/>
        <color indexed="8"/>
        <rFont val="Times New Roman"/>
        <family val="1"/>
      </rPr>
      <t xml:space="preserve">TN Technical Center at Morristown </t>
    </r>
    <r>
      <rPr>
        <sz val="10"/>
        <rFont val="Times New Roman"/>
        <family val="1"/>
      </rPr>
      <t xml:space="preserve"> </t>
    </r>
  </si>
  <si>
    <r>
      <t xml:space="preserve"> </t>
    </r>
    <r>
      <rPr>
        <sz val="10"/>
        <color indexed="8"/>
        <rFont val="Times New Roman"/>
        <family val="1"/>
      </rPr>
      <t xml:space="preserve">TN Technical Center at Murfreesboro </t>
    </r>
    <r>
      <rPr>
        <sz val="10"/>
        <rFont val="Times New Roman"/>
        <family val="1"/>
      </rPr>
      <t xml:space="preserve"> </t>
    </r>
  </si>
  <si>
    <r>
      <t xml:space="preserve"> </t>
    </r>
    <r>
      <rPr>
        <sz val="10"/>
        <color indexed="8"/>
        <rFont val="Times New Roman"/>
        <family val="1"/>
      </rPr>
      <t xml:space="preserve">TN Technical Center at Nashville </t>
    </r>
    <r>
      <rPr>
        <sz val="10"/>
        <rFont val="Times New Roman"/>
        <family val="1"/>
      </rPr>
      <t xml:space="preserve"> </t>
    </r>
  </si>
  <si>
    <r>
      <t xml:space="preserve"> </t>
    </r>
    <r>
      <rPr>
        <sz val="10"/>
        <color indexed="8"/>
        <rFont val="Times New Roman"/>
        <family val="1"/>
      </rPr>
      <t xml:space="preserve">TN Technical Center at Newbern </t>
    </r>
    <r>
      <rPr>
        <sz val="10"/>
        <rFont val="Times New Roman"/>
        <family val="1"/>
      </rPr>
      <t xml:space="preserve"> </t>
    </r>
  </si>
  <si>
    <r>
      <t xml:space="preserve"> </t>
    </r>
    <r>
      <rPr>
        <sz val="10"/>
        <color indexed="8"/>
        <rFont val="Times New Roman"/>
        <family val="1"/>
      </rPr>
      <t xml:space="preserve">TN Technical Center at Oneida </t>
    </r>
    <r>
      <rPr>
        <sz val="10"/>
        <rFont val="Times New Roman"/>
        <family val="1"/>
      </rPr>
      <t xml:space="preserve"> </t>
    </r>
  </si>
  <si>
    <r>
      <t xml:space="preserve"> </t>
    </r>
    <r>
      <rPr>
        <sz val="10"/>
        <color indexed="8"/>
        <rFont val="Times New Roman"/>
        <family val="1"/>
      </rPr>
      <t xml:space="preserve">TN Technical Center at Paris </t>
    </r>
    <r>
      <rPr>
        <sz val="10"/>
        <rFont val="Times New Roman"/>
        <family val="1"/>
      </rPr>
      <t xml:space="preserve"> </t>
    </r>
  </si>
  <si>
    <r>
      <t xml:space="preserve"> </t>
    </r>
    <r>
      <rPr>
        <sz val="10"/>
        <color indexed="8"/>
        <rFont val="Times New Roman"/>
        <family val="1"/>
      </rPr>
      <t xml:space="preserve">TN Technical Center at Pulaski </t>
    </r>
    <r>
      <rPr>
        <sz val="10"/>
        <rFont val="Times New Roman"/>
        <family val="1"/>
      </rPr>
      <t xml:space="preserve"> </t>
    </r>
  </si>
  <si>
    <r>
      <t xml:space="preserve"> </t>
    </r>
    <r>
      <rPr>
        <sz val="10"/>
        <color indexed="8"/>
        <rFont val="Times New Roman"/>
        <family val="1"/>
      </rPr>
      <t xml:space="preserve">TN Technical Center at Ripley </t>
    </r>
    <r>
      <rPr>
        <sz val="10"/>
        <rFont val="Times New Roman"/>
        <family val="1"/>
      </rPr>
      <t xml:space="preserve"> </t>
    </r>
  </si>
  <si>
    <r>
      <t xml:space="preserve"> </t>
    </r>
    <r>
      <rPr>
        <sz val="10"/>
        <color indexed="8"/>
        <rFont val="Times New Roman"/>
        <family val="1"/>
      </rPr>
      <t xml:space="preserve">TN Technical Center at Shelbyville </t>
    </r>
    <r>
      <rPr>
        <sz val="10"/>
        <rFont val="Times New Roman"/>
        <family val="1"/>
      </rPr>
      <t xml:space="preserve"> </t>
    </r>
  </si>
  <si>
    <r>
      <t xml:space="preserve"> </t>
    </r>
    <r>
      <rPr>
        <sz val="10"/>
        <color indexed="8"/>
        <rFont val="Times New Roman"/>
        <family val="1"/>
      </rPr>
      <t xml:space="preserve">TN Technical Center at Whiteville </t>
    </r>
    <r>
      <rPr>
        <sz val="10"/>
        <rFont val="Times New Roman"/>
        <family val="1"/>
      </rPr>
      <t xml:space="preserve"> </t>
    </r>
  </si>
  <si>
    <r>
      <t xml:space="preserve"> </t>
    </r>
    <r>
      <rPr>
        <sz val="10"/>
        <color indexed="8"/>
        <rFont val="Times New Roman"/>
        <family val="1"/>
      </rPr>
      <t xml:space="preserve">Univ of Tennessee System </t>
    </r>
    <r>
      <rPr>
        <sz val="10"/>
        <rFont val="Times New Roman"/>
        <family val="1"/>
      </rPr>
      <t xml:space="preserve"> </t>
    </r>
  </si>
  <si>
    <t>190A, B, C</t>
  </si>
  <si>
    <r>
      <rPr>
        <b/>
        <i/>
        <sz val="10"/>
        <rFont val="Times New Roman"/>
        <family val="1"/>
      </rPr>
      <t xml:space="preserve">Changes in benefit terms - </t>
    </r>
    <r>
      <rPr>
        <sz val="10"/>
        <rFont val="Times New Roman"/>
        <family val="1"/>
      </rPr>
      <t>This section will include a brief discussion of any changes in benefit terms from the previous valuation (if applicable).  (N/A for 2018 due to rolling back of ending balance to determine beginning balance)</t>
    </r>
  </si>
  <si>
    <t>EGOP</t>
  </si>
  <si>
    <t>Closed State Employee Group OPEB Plan</t>
  </si>
  <si>
    <t>State Employee Group Plan - PayGo - Component Unit Reporting</t>
  </si>
  <si>
    <t>Tennessee (Medicare Supplement) Plan - PayGo - Component Unit Reporting</t>
  </si>
  <si>
    <r>
      <rPr>
        <b/>
        <i/>
        <sz val="10"/>
        <rFont val="Times New Roman"/>
        <family val="1"/>
      </rPr>
      <t>Benefits provided</t>
    </r>
    <r>
      <rPr>
        <sz val="10"/>
        <rFont val="Times New Roman"/>
        <family val="1"/>
      </rPr>
      <t xml:space="preserve"> - The TNP is offered to help fill most of the coverage gaps created by Medicare and is the only postemployment benefit provided to eligible post-65 retired and disabled employees of participating employers. This plan does not include pharmacy.  In accordance with Tennessee Code Annotated (TCA) 8-27-209, benefits are established and amended by cooperation of insurance committees created by TCA 8-27-201, 8-27-301 and 8-27-701.  Retirees and disabled employees of the state, component units, local education agencies, and certain local governments who have reached the age of 65, are Medicare eligible and also receive a benefit from the Tennessee Consolidated Retirement System may participate in this plan. All plan members receive the same plan benefits at the same premium rates.  Many retirees receive direct subsidies toward their premium cost, however, participating employers determine their own policy in this regard. The primary government contributes to the premiums of component unit retirees based on years of service. Therefore, retirees with 30 years of service receive $50 per month; 20 but less than 30 years, $37.50; and 15 but less than 20 years, $25. [Entity] does not provide any subsidies for retirees in the TNP. The primary government paid $xx.x million for OPEB as the benefits came due during the reporting period. This plan is funded on a pay-as-you-go basis and there are no assets accumulating in a trust that meets the criteria of paragraph 4 of GASB Statement No. 75.</t>
    </r>
  </si>
  <si>
    <r>
      <rPr>
        <b/>
        <i/>
        <sz val="10"/>
        <rFont val="Times New Roman"/>
        <family val="1"/>
      </rPr>
      <t xml:space="preserve">Allocated insurance contracts - </t>
    </r>
    <r>
      <rPr>
        <sz val="10"/>
        <rFont val="Times New Roman"/>
        <family val="1"/>
      </rPr>
      <t>This section will include a brief discussion of any benefits, during measurement period attributable to allocated insurance contracts (if applicable). (N/A for 2018)</t>
    </r>
  </si>
  <si>
    <r>
      <rPr>
        <b/>
        <i/>
        <sz val="10"/>
        <rFont val="Times New Roman"/>
        <family val="1"/>
      </rPr>
      <t xml:space="preserve">Significant changes subsequent to measurement date - </t>
    </r>
    <r>
      <rPr>
        <sz val="10"/>
        <rFont val="Times New Roman"/>
        <family val="1"/>
      </rPr>
      <t>This section will include a brief discussion of any changes during the period between the measurement date and the reporting date that is expected to have a significant impact on the total OPEB liability and the amount of the resultant change, if known (if applicable).  (N/A for 2018. )</t>
    </r>
  </si>
  <si>
    <r>
      <rPr>
        <b/>
        <i/>
        <sz val="10"/>
        <rFont val="Times New Roman"/>
        <family val="1"/>
      </rPr>
      <t>Plan description</t>
    </r>
    <r>
      <rPr>
        <sz val="10"/>
        <rFont val="Times New Roman"/>
        <family val="1"/>
      </rPr>
      <t xml:space="preserve"> - Employees of the [entity], who were hired prior to July 1, 2015 and choose coverage, are provided with pre-65 retiree health insurance benefits through the closed State Employee Group OPEB Plan (EGOP) administered by the Tennessee Department of Finance and Administration. This plan is considered to be single-employer defined benefit plan that is used to provide postemployment benefits other than pensions (OPEB). This plan is closed to the employees of all participating employers that were hired on or after July 1, 2015. The employers participating in this plan includes the primary government, the Tennessee Student Assistance Corporation, the Tennessee Housing Development Agency, the University of Tennessee and the institutions that make up the State University and Community College System. </t>
    </r>
  </si>
  <si>
    <t>Amounts reported as deferred outflows of resources and deferred inflows of resources related to OPEB paid by the EGOP will be recognized in OPEB expense as follows:</t>
  </si>
  <si>
    <r>
      <rPr>
        <b/>
        <i/>
        <sz val="10"/>
        <rFont val="Times New Roman"/>
        <family val="1"/>
      </rPr>
      <t>Plan description</t>
    </r>
    <r>
      <rPr>
        <sz val="10"/>
        <rFont val="Times New Roman"/>
        <family val="1"/>
      </rPr>
      <t xml:space="preserve"> - Employees of the [entity], who were hired prior to July 1, 2015 and choose coverage, are provided with post-65 retiree health insurance benefits through the closed Tennessee Plan (TNP) administered by the Tennessee Department of Finance and Administration. This plan is considered to be multiple-employer defined benefit plan that is used to provide postemployment benefits other than pensions (OPEB). However, for accounting purposes, this plan will be treated as a single-employer plan. This plan is closed to the employees of all participating employers that were hired on or after July 1, 2015. The primary government as well as the Tennessee Student Assistance Corporation, the Tennessee Housing Development Agency, the University of Tennessee and the other institutions that make up the State University and Community College System also participates in this plan. This plan also serves eligible post-65 retirees of employers who participate in the state administered Teacher Group Insurance and Local Government Insurance Plans.</t>
    </r>
  </si>
  <si>
    <t>The premium subsidies provided to retirees in the Tennessee Plan are assumed to remain unchanged for the entire projection; therefore trend rates are not applicable.</t>
  </si>
  <si>
    <t xml:space="preserve">                  -  </t>
  </si>
  <si>
    <t xml:space="preserve">Inactive Receiving </t>
  </si>
  <si>
    <t>Inactive Deferred</t>
  </si>
  <si>
    <t>Active</t>
  </si>
  <si>
    <t>Employer Provides</t>
  </si>
  <si>
    <t>Proportionate Share (expressed in thousands)</t>
  </si>
  <si>
    <t>TOE (expressed in thousands)</t>
  </si>
  <si>
    <t>EGOP (expressed in thousands)</t>
  </si>
  <si>
    <t>Immaterial rounding differences may be noted based on the entries provided.  Adjust in order to match the liability per valuation results amount. Consider running through OPEB expense.</t>
  </si>
  <si>
    <t>Rounded to thousands</t>
  </si>
  <si>
    <t>TOE (rounded to thousands)</t>
  </si>
  <si>
    <r>
      <t xml:space="preserve">4)    Entry to record the annual increase to the employers proportionate share of collective deferred inflows/outflows of resources related to changes in assumptions and other inputs. Each year’s increase will have its own separate amortization period (based on expected service lives of covered employees). It is recommended that employers track these deferrals in separate accounts to ease with tracking and validation of amounts. The collective total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Changes of assumptions line. (GASB75, par 176; par 157(a)(2))  </t>
    </r>
  </si>
  <si>
    <t>(State plan summary, TOL tab, column L)</t>
  </si>
  <si>
    <t>Notes to Schedule of Change in Total OPEB Liability and Related Ratios</t>
  </si>
  <si>
    <t>Health Coverage Assumptions</t>
  </si>
  <si>
    <t>Actuarial Assumptions and Methods</t>
  </si>
  <si>
    <t>Notes to Schedule of Change in Total OPEB Liability and Related Ratios and Actuarial Assumptions and Methods</t>
  </si>
  <si>
    <t xml:space="preserve">State plan summary, TOL tab, column E
</t>
  </si>
  <si>
    <t>Payment Subsequent Tab</t>
  </si>
  <si>
    <t>On-Behalf Information Tab</t>
  </si>
  <si>
    <t>State provided</t>
  </si>
  <si>
    <t>The primary government is entirely responsible for the TNP OPEB liability associated with the university’s employees.  The primary government’s proportionate share of the total OPEB liability associated with the university was $_____.  At the June 30, 2017, measurement date, the proportion of the collective total OPEB liability associated with the university was ___%, representing the first-time presentation of this proportion.   </t>
  </si>
  <si>
    <t>Auditors may have changed language to what is shown at left</t>
  </si>
  <si>
    <t>18 Payment Subsequent to Measurement Date</t>
  </si>
  <si>
    <t xml:space="preserve">19 Payment Subsequent to Measurement </t>
  </si>
  <si>
    <t>Remaining 18 Payment Subsequent to MD Amount</t>
  </si>
  <si>
    <t>19 Entry Amount</t>
  </si>
  <si>
    <t>Actuarially Determined Benefits Paid During 18 MP</t>
  </si>
  <si>
    <r>
      <t xml:space="preserve">1)    Entry to record the employers proportionate share of collective OPEB expense recognized for the measurement period. The collective total amount can be found on the </t>
    </r>
    <r>
      <rPr>
        <b/>
        <i/>
        <sz val="11"/>
        <color theme="1"/>
        <rFont val="Calibri"/>
        <family val="2"/>
        <scheme val="minor"/>
      </rPr>
      <t>Statement of OPEB Expense</t>
    </r>
    <r>
      <rPr>
        <b/>
        <sz val="11"/>
        <color theme="1"/>
        <rFont val="Calibri"/>
        <family val="2"/>
        <scheme val="minor"/>
      </rPr>
      <t>. (GASB75, par 175-180)</t>
    </r>
  </si>
  <si>
    <t>Deferred Inflow of Resources 2019 Difference Between Actual and Expected Experience</t>
  </si>
  <si>
    <t xml:space="preserve">        Deferred Inflow of Resources 2019 Change in Proportion and Difference Between Actual and Proportionate Contributions</t>
  </si>
  <si>
    <t>Deferred Inflow of Resources 2019 Change in Proportion and Difference Between Actual and Proportionate Contributions</t>
  </si>
  <si>
    <t>Required OPEB Accounting Entries for Fiscal Year Ended June 30, 2019</t>
  </si>
  <si>
    <t>Amortization of FY 2018 Deferred Outflow/Inflows of Resources for Change of Assumptions</t>
  </si>
  <si>
    <t>Amortization of FY 2019 Deferred Outflow/Inflows of Resources for Difference Between Actual and Expected Experience</t>
  </si>
  <si>
    <t>Amortization of FY 2019 Deferred Outflow/Inflows of Resources for Change of Assumptions</t>
  </si>
  <si>
    <t>Amortization of FY 2019 Deferred Outflow/Inflows for Change in Proportion and Difference Between Actual and Proportionate Contributions</t>
  </si>
  <si>
    <t>Amortization of FY 2020 Deferred Outflow/Inflows of Resources for Difference Between Actual and Expected Experience</t>
  </si>
  <si>
    <t>Amortization of FY 2021 Deferred Outflow/Inflows of Resources for Difference Between Actual and Expected Experience</t>
  </si>
  <si>
    <t>Amortization of FY 2022 Deferred Outflow/Inflows of Resources for Difference Between Actual and Expected Experience</t>
  </si>
  <si>
    <t>Amortization of FY 2023 Deferred Outflow/Inflows of Resources for Difference Between Actual and Expected Experience</t>
  </si>
  <si>
    <t>Amortization of FY 2024 Deferred Outflow/Inflows of Resources for Difference Between Actual and Expected Experience</t>
  </si>
  <si>
    <t>Amortization of FY 2020 Deferred Outflow/Inflows of Resources for Change of Assumptions</t>
  </si>
  <si>
    <t>Amortization of FY 2021 Deferred Outflow/Inflows of Resources for Change of Assumptions</t>
  </si>
  <si>
    <t>Amortization of FY 2022 Deferred Outflow/Inflows of Resources for Change of Assumptions</t>
  </si>
  <si>
    <t>Amortization of FY 2023 Deferred Outflow/Inflows of Resources for Change of Assumptions</t>
  </si>
  <si>
    <t>Amortization of FY 2024 Deferred Outflow/Inflows of Resources for Change of Assumptions</t>
  </si>
  <si>
    <t>Amortization of FY 2020 Deferred Outflow/Inflows for Change in Proportion and Difference Between Actual and Proportionate Contributions</t>
  </si>
  <si>
    <t>Amortization of FY 2021 Deferred Outflow/Inflows for Change in Proportion and Difference Between Actual and Proportionate Contributions</t>
  </si>
  <si>
    <t>Amortization of FY 2022 Deferred Outflow/Inflows for Change in Proportion and Difference Between Actual and Proportionate Contributions</t>
  </si>
  <si>
    <t>Amortization of FY 2023 Deferred Outflow/Inflows for Change in Proportion and Difference Between Actual and Proportionate Contributions</t>
  </si>
  <si>
    <t>Amortization of FY 2024 Deferred Outflow/Inflows for Change in Proportion and Difference Between Actual and Proportionate Contributions</t>
  </si>
  <si>
    <t>Amortization of FY 2020 Deferred Outflow/Inflows of Resources for Net Difference Between Projected and Actual Investment Earnings</t>
  </si>
  <si>
    <t>Amortization of FY 2021 Deferred Outflow/Inflows of Resources for Net Difference Between Projected and Actual Investment Earnings</t>
  </si>
  <si>
    <t>Amortization of FY 2022 Deferred Outflow/Inflows of Resources for Net Difference Between Projected and Actual Investment Earnings</t>
  </si>
  <si>
    <t>Amortization of FY 2023 Deferred Outflow/Inflows of Resources for Net Difference Between Projected and Actual Investment Earnings</t>
  </si>
  <si>
    <t>Amortization of FY 2024 Deferred Outflow/Inflows of Resources for Net Difference Between Projected and Actual Investment Earnings</t>
  </si>
  <si>
    <t>Difference Between Projected and Actual Earnings</t>
  </si>
  <si>
    <t>TN Plan On-Behalf Payments for FY19</t>
  </si>
  <si>
    <t>EGOP On-Behalf Payments for FY19</t>
  </si>
  <si>
    <t>2) Deferred Inflow of Resources 2019 Change in Assumptions EGI</t>
  </si>
  <si>
    <t>1) Deferred Inflow of Resources 2019 Experience Difference</t>
  </si>
  <si>
    <t>3) Deferred Inflow of Resources 2019 Proportion Changes</t>
  </si>
  <si>
    <r>
      <rPr>
        <b/>
        <i/>
        <sz val="10"/>
        <rFont val="Times New Roman"/>
        <family val="1"/>
      </rPr>
      <t>Actuarial assumptions</t>
    </r>
    <r>
      <rPr>
        <sz val="10"/>
        <rFont val="Times New Roman"/>
        <family val="1"/>
      </rPr>
      <t xml:space="preserve"> - The collective total OPEB liability in the June 30, 2018 actuarial valuation was determined using the following actuarial assumptions, applied to all periods included in the measurement, unless otherwise specified:</t>
    </r>
  </si>
  <si>
    <r>
      <rPr>
        <b/>
        <i/>
        <sz val="10"/>
        <rFont val="Times New Roman"/>
        <family val="1"/>
      </rPr>
      <t>Sensitivity of proportionate share of the collective total OPEB liability to changes in the discount rate</t>
    </r>
    <r>
      <rPr>
        <sz val="10"/>
        <rFont val="Times New Roman"/>
        <family val="1"/>
      </rPr>
      <t xml:space="preserve"> - The following presents [entity] proportionate share of the collective total OPEB liability of the EGOP, as well as what the proportionate share of the collective total OPEB liability would be if it were calculated using a discount rate that is 1-percentage-point lower or 1-percentage-point higher than the current discount rate. (expressed in thousands)</t>
    </r>
  </si>
  <si>
    <t>Discount Rate
(3.62%)</t>
  </si>
  <si>
    <t>1% Decrease
(2.62%)</t>
  </si>
  <si>
    <t>1% Increase
(4.62%)</t>
  </si>
  <si>
    <r>
      <rPr>
        <b/>
        <i/>
        <sz val="10"/>
        <rFont val="Times New Roman"/>
        <family val="1"/>
      </rPr>
      <t>Sensitivity of proportionate share of the collective total OPEB liability to changes in the healthcare cost trend rate</t>
    </r>
    <r>
      <rPr>
        <sz val="10"/>
        <rFont val="Times New Roman"/>
        <family val="1"/>
      </rPr>
      <t xml:space="preserve"> - The following presents [entity name] proportionate share of the collective total OPEB liability of the EGOP, as well as what the proportionate share of the collective total OPEB liability would be if it were calculated using a healthcare cost trend rate that is 1-percentage-point lower or 1-percentage-point higher than the current healthcare cost trend rate.</t>
    </r>
  </si>
  <si>
    <r>
      <rPr>
        <b/>
        <i/>
        <sz val="10"/>
        <rFont val="Times New Roman"/>
        <family val="1"/>
      </rPr>
      <t>OPEB expense</t>
    </r>
    <r>
      <rPr>
        <sz val="10"/>
        <rFont val="Times New Roman"/>
        <family val="1"/>
      </rPr>
      <t xml:space="preserve"> - For the fiscal year ended June, 30, 2019, the [entity] recognized OPEB expense of $xxx.xx million.</t>
    </r>
  </si>
  <si>
    <r>
      <rPr>
        <b/>
        <i/>
        <sz val="10"/>
        <rFont val="Times New Roman"/>
        <family val="1"/>
      </rPr>
      <t>Deferred outflows of resources and deferred inflows of resources</t>
    </r>
    <r>
      <rPr>
        <sz val="10"/>
        <rFont val="Times New Roman"/>
        <family val="1"/>
      </rPr>
      <t xml:space="preserve"> - For the fiscal year ended June, 30, 2019, [entity] reported deferred outflows of resources and deferred inflows of resources related to OPEB paid by the EGOP  from the following sources:</t>
    </r>
  </si>
  <si>
    <t>Proportionate Share</t>
  </si>
  <si>
    <t>Provided by entity. Pull the total payroll amount for FY2018 for all full time employees hired before 7/1/2015.  This includes employees terminated during FY2018.  Eliminate from this number all employees that turned 65 before 6/30/18.</t>
  </si>
  <si>
    <t>Last Two Fiscal Years
(dollar amount in thousands)</t>
  </si>
  <si>
    <t>DO Net Change in Proportion and Net Difference in Proportionate Share of Employer Contributions</t>
  </si>
  <si>
    <t>DI Net Change in Proportion and Net Difference in Proportionate Share of Employer Contributions</t>
  </si>
  <si>
    <t>Total Deferral Balance</t>
  </si>
  <si>
    <t>Check Figure</t>
  </si>
  <si>
    <t>OPEB Expense 
 (NOTE: There are immaterial differences between the amounts calculated below and what is indicated in the actuary results file.  These differences are due to individual immaterial rounding differences in the amortized amounts)</t>
  </si>
  <si>
    <t>Note: Immaterial differences exist between the total of oustanding deferrals and the future amortization.  These differences are caused by immaterial rounding differences in the amortized amounts.</t>
  </si>
  <si>
    <t>Calculation of Total Current Change in Proportion Amount to be Amortized Over Future Year Including the OPEB Liability and Deferral Balances</t>
  </si>
  <si>
    <t>Total Current Change in Proportion DO/(DI)</t>
  </si>
  <si>
    <t>2018 Assumptions DI (Increase)/Decrease Adjustment</t>
  </si>
  <si>
    <t>(State plan summary, OPEB Expense Details tab, column U)</t>
  </si>
  <si>
    <r>
      <t xml:space="preserve">3)    Entry to record the current year amortization of the employers’ proportionate share of collective deferred inflows of resources related to FY differences between actual and expected experience with regard to economic or demographic factors. This amount can be found on the </t>
    </r>
    <r>
      <rPr>
        <b/>
        <i/>
        <sz val="11"/>
        <color theme="1"/>
        <rFont val="Calibri"/>
        <family val="2"/>
        <scheme val="minor"/>
      </rPr>
      <t>Statement of Remaining Deferred Outflows and Inflows of Resources</t>
    </r>
    <r>
      <rPr>
        <b/>
        <sz val="11"/>
        <color theme="1"/>
        <rFont val="Calibri"/>
        <family val="2"/>
        <scheme val="minor"/>
      </rPr>
      <t xml:space="preserve">.  However, it is recommended that the employer maintain their own amortization schedules and that the valuation results are used to verify GL balances. The total of all collective current period amortized deferrals can be reconciled to the </t>
    </r>
    <r>
      <rPr>
        <b/>
        <i/>
        <sz val="11"/>
        <color theme="1"/>
        <rFont val="Calibri"/>
        <family val="2"/>
        <scheme val="minor"/>
      </rPr>
      <t>Statement of OPEB Expense</t>
    </r>
    <r>
      <rPr>
        <b/>
        <sz val="11"/>
        <color theme="1"/>
        <rFont val="Calibri"/>
        <family val="2"/>
        <scheme val="minor"/>
      </rPr>
      <t>. (GASB75, par 157(a)(1))</t>
    </r>
  </si>
  <si>
    <t>(State plan summary, OPEB Expense Details tab, column L)</t>
  </si>
  <si>
    <t xml:space="preserve">        Deferred Inflow of Resources 2019 Change in Assumptions (7.8 yrs)</t>
  </si>
  <si>
    <t xml:space="preserve">        Deferred Inflow of Resources 2019 Difference Between Actual and Expected Experience (7.8 yrs)</t>
  </si>
  <si>
    <r>
      <t xml:space="preserve">5)    Entry to record the current year amortization of the employers’ proportionate share of collective deferred inflows of resources related to changes in assumptions and other inputs.  This amount can be found on the </t>
    </r>
    <r>
      <rPr>
        <b/>
        <i/>
        <sz val="11"/>
        <color theme="1"/>
        <rFont val="Calibri"/>
        <family val="2"/>
        <scheme val="minor"/>
      </rPr>
      <t>Statement of Remaining Deferred Outflows and Inflows of Resources</t>
    </r>
    <r>
      <rPr>
        <b/>
        <sz val="11"/>
        <color theme="1"/>
        <rFont val="Calibri"/>
        <family val="2"/>
        <scheme val="minor"/>
      </rPr>
      <t xml:space="preserve">.  However, it is recommended that the employer maintain their own amortization schedules and that the valuation results are used to verify GL balances. The total of all collective current period amortized deferrals can be reconciled to the </t>
    </r>
    <r>
      <rPr>
        <b/>
        <i/>
        <sz val="11"/>
        <color theme="1"/>
        <rFont val="Calibri"/>
        <family val="2"/>
        <scheme val="minor"/>
      </rPr>
      <t>Statement of OPEB Expense</t>
    </r>
    <r>
      <rPr>
        <b/>
        <sz val="11"/>
        <color theme="1"/>
        <rFont val="Calibri"/>
        <family val="2"/>
        <scheme val="minor"/>
      </rPr>
      <t>. (GASB75, par 176; par 157(a)(2))</t>
    </r>
  </si>
  <si>
    <t>Deferred Outflow of Resources 2019 Change in Assumptions</t>
  </si>
  <si>
    <t>(State plan summary, TOL tab, column M) (if value for deferred inflow is negative, record as a deferred outflow)</t>
  </si>
  <si>
    <t>(State plan summary, OPEB Expense Details tab, column M and R)</t>
  </si>
  <si>
    <r>
      <t xml:space="preserve">2)    Entry to record the annual increase to the employers proportionate share of collective deferred inflows/outflows of resources related to differences between actual and expected experience with regard to economic or demographic factors.  Each year’s increase will have its own separate amortization period (based on expected service lives of covered employees). It is recommended that employers track these deferrals in separate accounts to ease with tracking and validation of amounts. The collective total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difference in experience line. (GASB75, par 157(a)(1))  </t>
    </r>
  </si>
  <si>
    <t xml:space="preserve">        Deferred Inflow of Resources 2018 Change in Assumptions</t>
  </si>
  <si>
    <t>Adjustment of prior year deferrals</t>
  </si>
  <si>
    <t>(if the amortization of the deferred inflow is negative, that means the initial balance was really a deferred outflow and the account should be credited)</t>
  </si>
  <si>
    <r>
      <t xml:space="preserve">8)    An entry to recognize the change in the employers proportionate share of the collective total OPEB liability related to benefit payments made during the measurement period. Amounts paid by the employer, for OPEB, as benefits come due should not be recognized in OPEB expense.  The collective total amount is found on the </t>
    </r>
    <r>
      <rPr>
        <b/>
        <i/>
        <sz val="11"/>
        <color theme="1"/>
        <rFont val="Calibri"/>
        <family val="2"/>
        <scheme val="minor"/>
      </rPr>
      <t>Schedule of Changes in Total OPEB Liability and Related Ratios</t>
    </r>
    <r>
      <rPr>
        <b/>
        <sz val="11"/>
        <color theme="1"/>
        <rFont val="Calibri"/>
        <family val="2"/>
        <scheme val="minor"/>
      </rPr>
      <t xml:space="preserve"> on the Benefits payments line. (GASB75, par 157(b))</t>
    </r>
  </si>
  <si>
    <t xml:space="preserve">9)    An entry to adjust the deferred outflow of resources for benefits paid subsequent to the measurement date but before the end of the employers reporting period to proper 6/30/19 balance.  The employer will need to determine the expense account for the offset. This amount is provided by the state.(GASB75, par 181) </t>
  </si>
  <si>
    <t>10)    An entry to record a revenue and expenditure for benefits paid, on-behalf of the entity, by the state.  This is for financial statements using the current financial resources measurement focus. (GASB24, par 8) (These payments were made to the EGOP and the Tennessee Plan)</t>
  </si>
  <si>
    <r>
      <t xml:space="preserve">6)    Entry to record the annual increase to the employers proportionate share of collective deferred inflows/outflows of resources related to changes in proportion and differences between actual contributions and the employers proportionate share of all employer contributions. Each year’s increase will have its own separate amortization period (based on expected service lives of covered employees). It is recommended that employers track these deferrals in separate accounts to ease with tracking and validation of amounts. </t>
    </r>
    <r>
      <rPr>
        <b/>
        <sz val="11"/>
        <color theme="1"/>
        <rFont val="Calibri"/>
        <family val="2"/>
        <scheme val="minor"/>
      </rPr>
      <t xml:space="preserve"> (GASB75, par 178-179)  Entry will also record the adjustment made to the beginning balance of OPEB related deferred inflows and outflows recognized in prior years.</t>
    </r>
  </si>
  <si>
    <r>
      <t xml:space="preserve">7)    Entry to record the current year amortization of the employers’ proportionate share of collective deferred inflows of resources related to changes in proportion and differences between actual contributions and the employers proportionate share of all employer contributions.  It is recommended that the employer maintain their own amortization schedules and that the valuation results are used to verify GL balances. The total of all collective current period amortized deferrals can be reconciled to the </t>
    </r>
    <r>
      <rPr>
        <b/>
        <i/>
        <sz val="11"/>
        <color theme="1"/>
        <rFont val="Calibri"/>
        <family val="2"/>
        <scheme val="minor"/>
      </rPr>
      <t>Statement of OPEB Expense</t>
    </r>
    <r>
      <rPr>
        <b/>
        <sz val="11"/>
        <color theme="1"/>
        <rFont val="Calibri"/>
        <family val="2"/>
        <scheme val="minor"/>
      </rPr>
      <t>. (GASB75, par 178-179)</t>
    </r>
  </si>
  <si>
    <t>Ending Balance DO for Contributions Made Subsequent to the Measurement Date</t>
  </si>
  <si>
    <t xml:space="preserve"> 2019 Experience DO/(DI) Balance </t>
  </si>
  <si>
    <t xml:space="preserve"> 2018 Assumption DO/(DI) Balance </t>
  </si>
  <si>
    <t xml:space="preserve"> 2019 Assumption DO/(DI) Balance </t>
  </si>
  <si>
    <t xml:space="preserve"> 2019 Proportion DO/(DI) Balance </t>
  </si>
  <si>
    <t>Ending Balance DO/(DI) 2019 Experience</t>
  </si>
  <si>
    <t>Ending Balance DO/(DI) 2018 Assumption</t>
  </si>
  <si>
    <t>Ending Balance DO/(DI) 2019 Assumption</t>
  </si>
  <si>
    <t>Ending Balance DO/(DI) 2019 Proportion</t>
  </si>
  <si>
    <t>Proportion - State plan summary, TOL tab, column E and F
Proportionate Share - State plan summary, TOL tab, column R</t>
  </si>
  <si>
    <r>
      <rPr>
        <b/>
        <i/>
        <sz val="10"/>
        <rFont val="Times New Roman"/>
        <family val="1"/>
      </rPr>
      <t>Proportionate share</t>
    </r>
    <r>
      <rPr>
        <sz val="10"/>
        <rFont val="Times New Roman"/>
        <family val="1"/>
      </rPr>
      <t xml:space="preserve"> - The [entity]'s proportion and proportionate share of the collective total OPEB liability, related to the EGOP, is xx.xx% and $xxx.xx million, respectively.  The proportion existing at the prior measurement date was x.xx%. This resulted in a change in proportion of x.xx% between the current and prior measurement dates. [entity]'s proportion of the collective total OPEB liability was based on a projection of the its long-term share of contributions to the OPEB plan relative to the projected share of contributions of all participating employers, actuarially determined. The collective total OPEB liability was determined by an actuarial valuation with a valuation date of June 30, 2018 and measurement date of June 30, 2018.</t>
    </r>
  </si>
  <si>
    <t>6.75% for 2019, decreasing annually to an ultimate rate of 3.91% for 2050 and later years.</t>
  </si>
  <si>
    <t>Unless noted otherwise, the actuarial demographic assumptions used in the June 30, 2018 valuations were the same as those employed in the July 1, 2017 Pension Actuarial Valuation of the Tennessee Consolidated Retirement System (TCRS) for Group I employees. These assumptions were developed by TCRS based on the results of an actuarial experience study for the period July 1, 2012 - June 30, 2016. The demographic assumptions were adjusted to more  closely reflect actual and expected future experience. Mortality tables are used to measure the probabilities of participants dying before and after retirement.  The mortality rates employed in this valuation are taken from the RP-2014 Healthy Participant Mortality Table for Annuitants for non-disabled post-retirement mortality, with mortality improvement projected to all future years using Scale MP-2016. Post-retirement tables are Blue Collar and adjusted with a 2% load for males and a -3% load for females. Mortality rates for impaired lives are the same as those used by TCRS and are taken from a gender distinct table published in the IRS Ruling 96-7 for disabled lives with a 10% load.</t>
  </si>
  <si>
    <r>
      <rPr>
        <b/>
        <i/>
        <sz val="10"/>
        <rFont val="Times New Roman"/>
        <family val="1"/>
      </rPr>
      <t>Discount rate</t>
    </r>
    <r>
      <rPr>
        <sz val="10"/>
        <rFont val="Times New Roman"/>
        <family val="1"/>
      </rPr>
      <t xml:space="preserve"> - The discount rate used to measure the total OPEB liability was 3.62 percent.  This rate reflects the interest rate derived from yields on 20-year, tax-exempt general obligation municipal bonds, prevailing on the measurement date, with an average rating of AA as shown on the Fidelity 20-Year Municipal GO AA index.</t>
    </r>
  </si>
  <si>
    <r>
      <rPr>
        <b/>
        <i/>
        <sz val="10"/>
        <rFont val="Times New Roman"/>
        <family val="1"/>
      </rPr>
      <t xml:space="preserve">Changes in assumptions - </t>
    </r>
    <r>
      <rPr>
        <sz val="10"/>
        <rFont val="Times New Roman"/>
        <family val="1"/>
      </rPr>
      <t>The discount rate was changed from 3.56% as of the beginning of the measurement period to 3.62% as of June 30, 2018.  This change in assumption decreased the total OPEB liability. Additionally, the near-term health trend rates was changed from 5.4%, 5.3% and 5.2% for plan years 2019 to 2021, respectively, to 6.75%, 6.25% and 5.75% respectively. Further, the assumed initial per capita costs and premium amounts were revised to reflect rates adopted for the 2019 plan year.  These two changes in assumptions increased the total OPEB liability.</t>
    </r>
  </si>
  <si>
    <r>
      <rPr>
        <b/>
        <i/>
        <sz val="10"/>
        <rFont val="Times New Roman"/>
        <family val="1"/>
      </rPr>
      <t xml:space="preserve">Significant changes subsequent to measurement date - </t>
    </r>
    <r>
      <rPr>
        <sz val="10"/>
        <rFont val="Times New Roman"/>
        <family val="1"/>
      </rPr>
      <t>During fiscal year 2019, the EGOP was transitioned from a pay-as-you-go funding arrangement to a prefunded arrangement where assets would be deposited and accumulated in a qualifying trust and benefits would be paid directly from the trust assets.  In the first year of this arrangement, participating employers made estimated total contributions to the trust of $297.2 million dollars.    The trust had a estimated net position of $213.3 million at June 30, 2019. These plan assets will significantly reduce the net OPEB liability recorded by employers in the fiscal year 2020 financial statements.</t>
    </r>
  </si>
  <si>
    <t>Healthcare Cost Trend Rates
(6.75% decreasing to 3.91%)</t>
  </si>
  <si>
    <t>1% Decrease
(5.75% decreasing to 2.91%)</t>
  </si>
  <si>
    <t>1% Increase
(7.75% decreasing to 4.91%)</t>
  </si>
  <si>
    <t xml:space="preserve">State plan summary, TOL tab, column T and U
</t>
  </si>
  <si>
    <t xml:space="preserve">State plan summary, TOL tab, column V and W
</t>
  </si>
  <si>
    <t xml:space="preserve">State plan summary, OPEB Expense Details tab, column U
</t>
  </si>
  <si>
    <t xml:space="preserve">State plan summary, OPEB Amounts Tab
</t>
  </si>
  <si>
    <t>Negative OPEB expense would be due to the employer having a significant decrease in their OPEB liability from the prior measurement date. This change in proportion is amortized as a part of OPEB expense.</t>
  </si>
  <si>
    <t>Insignificant rounding differences may exist between the future amortization of the OPEB related deferrals and the total of these deferrals as shown by netting cell I18 with G18.  If desired, that difference can be ran through the "thereafter" portion of the amortization schedule.</t>
  </si>
  <si>
    <t>Total may not foot due to rounding</t>
  </si>
  <si>
    <t xml:space="preserve">    Contributions subsequent to the measurement date</t>
  </si>
  <si>
    <t>The amounts shown above for "contributions subsequent to the measurement date" will be recognized as a reduction to the collective total OPEB liability in the following measurement period.</t>
  </si>
  <si>
    <t xml:space="preserve">State plan summary, Net_Deferred_Outflows tab
</t>
  </si>
  <si>
    <t>(Additional notes should be made for any factors that significantly affected the trend in the amounts reported above.  Employers did not experience a significant change between 18 and 19 due to any benefit or assumption changes.  If an employer did show significant change, it is more than likely due to change in proportion or composition of employees covered.  Please compare current and prior year numbers for employees covered to determine if that is the cause.  These amounts are provided at the end of the EGOP valuation results tab)</t>
  </si>
  <si>
    <r>
      <rPr>
        <b/>
        <i/>
        <sz val="10"/>
        <rFont val="Times New Roman"/>
        <family val="1"/>
      </rPr>
      <t>Contributions</t>
    </r>
    <r>
      <rPr>
        <sz val="10"/>
        <rFont val="Times New Roman"/>
        <family val="1"/>
      </rPr>
      <t xml:space="preserve"> - Annually, an insurance committee, created in accordance with Tennessee Code Annotated (TCA) 8-27-201, establishes the minimum required payments to the plan by member employers and employees. Active members of the Employee Group Insurance Plan and pre-age 65 retired members of the EGOP pay the same rate. Claims liabilities of the plans are periodically computed using actuarial and statistical techniques to establish premium rates. While the plan operated on a pay-as-you-go basis, employers made the minimum required payments for retiree costs.  However, once the plan transitioned to the prefunding arrangement through the qualifying trust, employers began making contributions to the trust based on an actuarially determined contribution rate (ADC).</t>
    </r>
  </si>
  <si>
    <r>
      <rPr>
        <b/>
        <i/>
        <sz val="10"/>
        <rFont val="Times New Roman"/>
        <family val="1"/>
      </rPr>
      <t>Benefits provided</t>
    </r>
    <r>
      <rPr>
        <sz val="10"/>
        <rFont val="Times New Roman"/>
        <family val="1"/>
      </rPr>
      <t xml:space="preserve"> - The EGOP is offered to provide health insurance coverage to eligible retired and disabled participants and is the only postemployment benefit provided to eligible pre-65 participants. Benefits are established and amended by an insurance committee created by Tennessee Code Annotated (TCA) 8-27-201.  All retirees and disabled employees of the primary government and certain component units, who are eligible and choose coverage, and who have not yet reached the age of 65 are enrolled in this plan. All members have the option of choosing between the premier preferred provider organization (PPO) plan, standard PPO plan or the wellness healthsavings consumer-driven health plan (CDHP) for healthcare benefits.  Retired plan members receive the same plan benefits, as active employees, at a blended premium rate that considers the cost of active employees.  This creates an implicit subsidy for the retirees. The retirees cost is then directly subsidized, by the employers, based on years of service. Therefore, retirees with 30 years of service are subsidized 80 percent; 20 but less than 30 years, 70 percent; and less than 20 years, 60 percent.  No subsidy is provided to retirees in the healthsavings CDHP plan.  During the current measurement period, this plan was funded on a pay-as-you-go basis and there were no assets accumulating in a trust that meets the criteria of paragraph 4 of GASB Statement No. 75. However, during the current fiscal year, the plan was transitioned to a prefunding arrangement where assets will be accumulating in a qualifying trust.</t>
    </r>
  </si>
  <si>
    <t>Current Year</t>
  </si>
  <si>
    <t>Amortization of Change in Proportion</t>
  </si>
  <si>
    <r>
      <rPr>
        <b/>
        <i/>
        <sz val="10"/>
        <rFont val="Times New Roman"/>
        <family val="1"/>
      </rPr>
      <t>Proportionate share</t>
    </r>
    <r>
      <rPr>
        <sz val="10"/>
        <rFont val="Times New Roman"/>
        <family val="1"/>
      </rPr>
      <t xml:space="preserve"> - The primary governments proportion and proportionate share of the OPEB liability related to the [entity]'s retirees participating in the TNP is 100% and $xxx.x million, respectively. The [entity]'s proportion of the collective total OPEB liability was based on a projection of the its long-term share of contributions to the OPEB plan relative to the projected share of contributions of all participating employers, actuarially determined. There has been no change in the [entity]'s proportion since the prior measurement date. The collective total OPEB liability was determined by an actuarial valuation with a valuation date of June 30, 2018 and measurement date of June 30, 2018.</t>
    </r>
  </si>
  <si>
    <r>
      <t xml:space="preserve">Actuarial assumptions - </t>
    </r>
    <r>
      <rPr>
        <sz val="10"/>
        <rFont val="Times New Roman"/>
        <family val="1"/>
      </rPr>
      <t>The total OPEB liability in the June 30, 2018 actuarial valuation was determined using the following actuarial assumptions and other inputs, applied to all periods included in the measurement, unless otherwise specified:</t>
    </r>
  </si>
  <si>
    <r>
      <rPr>
        <b/>
        <i/>
        <sz val="10"/>
        <rFont val="Times New Roman"/>
        <family val="1"/>
      </rPr>
      <t>Sensitivity of proportionate share of the collective total OPEB liability to changes in the discount rate</t>
    </r>
    <r>
      <rPr>
        <sz val="10"/>
        <rFont val="Times New Roman"/>
        <family val="1"/>
      </rPr>
      <t xml:space="preserve"> - The following presents primary governments proportionate share of the [entity] related collective total OPEB liability, as well as what the proportionate share of the collective total OPEB liability would be if it were calculated using a discount rate that is 1-percentage-point lower or 1-percentage-point higher than the current discount rate. The [entity] does not report a proportionate share of the OPEB liability for employees in the TNP. </t>
    </r>
  </si>
  <si>
    <r>
      <rPr>
        <b/>
        <i/>
        <sz val="10"/>
        <rFont val="Times New Roman"/>
        <family val="1"/>
      </rPr>
      <t>OPEB expense</t>
    </r>
    <r>
      <rPr>
        <sz val="10"/>
        <rFont val="Times New Roman"/>
        <family val="1"/>
      </rPr>
      <t xml:space="preserve"> - For the fiscal year ended June, 30, 2019, the primary government recognized OPEB expense of $xxx.xx million for employees of the [entity] participating in the TNP.</t>
    </r>
  </si>
  <si>
    <t>Provided by entity. Pull the total payroll amount for FY2018 for all full time employees hired before 7/1/2015.  This includes employees terminated during FY2018.  Do not eliminate from this number all employees that turned 65 before 6/30/18.</t>
  </si>
  <si>
    <t>TN plan summary, TOL tab, column R</t>
  </si>
  <si>
    <t xml:space="preserve">TN plan summary, TOL tab, column T and U
</t>
  </si>
  <si>
    <t xml:space="preserve">TN plan summary, OPEB Expense Details tab, column U
</t>
  </si>
  <si>
    <r>
      <rPr>
        <b/>
        <i/>
        <sz val="10"/>
        <rFont val="Times New Roman"/>
        <family val="1"/>
      </rPr>
      <t xml:space="preserve">Changes in assumptions - </t>
    </r>
    <r>
      <rPr>
        <sz val="10"/>
        <rFont val="Times New Roman"/>
        <family val="1"/>
      </rPr>
      <t xml:space="preserve">The discount rate was changed from 3.56% as of the beginning of the measurement period to 3.62% as of June 30, 2018.  This change in assumption decreased the total OPEB liability. </t>
    </r>
  </si>
  <si>
    <t>( This entry considers the prior year balance and entry #8 above.  The actual current year end balance is shown in the summary box below)</t>
  </si>
  <si>
    <t xml:space="preserve"> Univ of Tennessee System  </t>
  </si>
  <si>
    <t>(State plan summary, Net_Deferred_Outflows tab, column N) (if value for deferred inflow is negative, record as a deferred outflow)</t>
  </si>
  <si>
    <t>(State plan summary, Net_Deferred_Outflows tab, column AU, if value for deferred inflow is negative, debit the balance of that years deferral)</t>
  </si>
  <si>
    <t>(State plan summary, OPEB Expense Details tab, column O or T)</t>
  </si>
  <si>
    <t>(State plan summary, TOL tab, column P)</t>
  </si>
  <si>
    <t>Proportionate Share - State plan summary, TOL tab, column R</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</si>
</sst>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7" formatCode="&quot;$&quot;#,##0.00_);\(&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mmmm\ d\,\ yyyy;@"/>
    <numFmt numFmtId="167" formatCode="General_)"/>
    <numFmt numFmtId="168" formatCode="_(* #,##0.00_);_(* \(#,##0.00\);_(* \-??_);_(@_)"/>
    <numFmt numFmtId="169" formatCode="0_);\(0\)"/>
    <numFmt numFmtId="170" formatCode="#,##0;\-#,##0"/>
    <numFmt numFmtId="171" formatCode="#,##0.0000000000;\-#,##0.0000000000"/>
    <numFmt numFmtId="172" formatCode="#,##0.0;\-#,##0.0"/>
    <numFmt numFmtId="173" formatCode="#,##0.00;\-#,##0.00"/>
    <numFmt numFmtId="174" formatCode="#,##0.000;\-#,##0.000"/>
    <numFmt numFmtId="175" formatCode="#,##0.0000;\-#,##0.0000"/>
    <numFmt numFmtId="176" formatCode="#,##0.00000;\-#,##0.00000"/>
    <numFmt numFmtId="177" formatCode="#,##0.000000;\-#,##0.000000"/>
    <numFmt numFmtId="178" formatCode="#,##0.0000000;\-#,##0.0000000"/>
    <numFmt numFmtId="179" formatCode="#,##0.00000000;\-#,##0.00000000"/>
    <numFmt numFmtId="180" formatCode="#,##0.000000000;\-#,##0.000000000"/>
    <numFmt numFmtId="181" formatCode="_(* #,##0_);_(* \(#,##0\);_(* &quot;—&quot;_);_(@_)"/>
    <numFmt numFmtId="182" formatCode="0.00000000%"/>
  </numFmts>
  <fonts count="9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sz val="10"/>
      <color rgb="FFFF0000"/>
      <name val="Times New Roman"/>
      <family val="1"/>
    </font>
    <font>
      <sz val="10"/>
      <color theme="1"/>
      <name val="Times New Roman"/>
      <family val="1"/>
    </font>
    <font>
      <b/>
      <i/>
      <sz val="10"/>
      <color theme="1"/>
      <name val="Times New Roman"/>
      <family val="1"/>
    </font>
    <font>
      <sz val="10"/>
      <color rgb="FF00B050"/>
      <name val="Times New Roman"/>
      <family val="1"/>
    </font>
    <font>
      <sz val="10"/>
      <color rgb="FF7030A0"/>
      <name val="Times New Roman"/>
      <family val="1"/>
    </font>
    <font>
      <sz val="10"/>
      <color rgb="FF00B0F0"/>
      <name val="Times New Roman"/>
      <family val="1"/>
    </font>
    <font>
      <sz val="10"/>
      <color rgb="FFFFC000"/>
      <name val="Times New Roman"/>
      <family val="1"/>
    </font>
    <font>
      <sz val="10"/>
      <color theme="5" tint="-0.249977111117893"/>
      <name val="Times New Roman"/>
      <family val="1"/>
    </font>
    <font>
      <sz val="10"/>
      <color rgb="FF0070C0"/>
      <name val="Times New Roman"/>
      <family val="1"/>
    </font>
    <font>
      <sz val="10"/>
      <color theme="9" tint="-0.249977111117893"/>
      <name val="Times New Roman"/>
      <family val="1"/>
    </font>
    <font>
      <sz val="10"/>
      <name val="Times New Roman"/>
      <family val="1"/>
    </font>
    <font>
      <sz val="10"/>
      <name val="Arial"/>
      <family val="2"/>
    </font>
    <font>
      <sz val="11"/>
      <color indexed="8"/>
      <name val="Calibri"/>
      <family val="2"/>
      <scheme val="minor"/>
    </font>
    <font>
      <b/>
      <sz val="10"/>
      <name val="Arial Unicode MS"/>
      <family val="2"/>
    </font>
    <font>
      <sz val="10"/>
      <name val="MS Sans Serif"/>
      <family val="2"/>
    </font>
    <font>
      <sz val="10"/>
      <name val="Arial Unicode MS"/>
      <family val="2"/>
    </font>
    <font>
      <u/>
      <sz val="8"/>
      <color indexed="12"/>
      <name val="Times New Roman"/>
      <family val="1"/>
    </font>
    <font>
      <sz val="10"/>
      <color rgb="FF000000"/>
      <name val="Times New Roman"/>
      <family val="1"/>
    </font>
    <font>
      <sz val="8"/>
      <name val="Times New Roman"/>
      <family val="1"/>
    </font>
    <font>
      <sz val="11"/>
      <color rgb="FF000000"/>
      <name val="Calibri"/>
      <family val="2"/>
      <scheme val="minor"/>
    </font>
    <font>
      <sz val="8"/>
      <name val="Helv"/>
    </font>
    <font>
      <sz val="10"/>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ourier New"/>
      <family val="3"/>
    </font>
    <font>
      <sz val="10"/>
      <color theme="1"/>
      <name val="Arial"/>
      <family val="2"/>
    </font>
    <font>
      <b/>
      <sz val="8"/>
      <color indexed="8"/>
      <name val="Arial"/>
      <family val="2"/>
    </font>
    <font>
      <b/>
      <i/>
      <sz val="11"/>
      <color theme="1"/>
      <name val="Calibri"/>
      <family val="2"/>
      <scheme val="minor"/>
    </font>
    <font>
      <sz val="10"/>
      <color theme="9" tint="-0.499984740745262"/>
      <name val="Times New Roman"/>
      <family val="1"/>
    </font>
    <font>
      <sz val="10"/>
      <color indexed="8"/>
      <name val="Times New Roman"/>
      <family val="1"/>
    </font>
    <font>
      <sz val="11"/>
      <name val="Calibri"/>
      <family val="2"/>
      <scheme val="minor"/>
    </font>
    <font>
      <b/>
      <sz val="10"/>
      <name val="Times New Roman"/>
      <family val="1"/>
    </font>
    <font>
      <b/>
      <i/>
      <sz val="10"/>
      <name val="Times New Roman"/>
      <family val="1"/>
    </font>
    <font>
      <b/>
      <u/>
      <sz val="10"/>
      <name val="Times New Roman"/>
      <family val="1"/>
    </font>
    <font>
      <sz val="11"/>
      <name val="Times New Roman"/>
      <family val="1"/>
    </font>
    <font>
      <sz val="14"/>
      <color theme="1"/>
      <name val="Calibri"/>
      <family val="2"/>
      <scheme val="minor"/>
    </font>
    <font>
      <sz val="11"/>
      <color rgb="FF9C0006"/>
      <name val="Calibri"/>
      <family val="2"/>
    </font>
    <font>
      <b/>
      <sz val="11"/>
      <color rgb="FFFA7D00"/>
      <name val="Calibri"/>
      <family val="2"/>
    </font>
    <font>
      <sz val="10"/>
      <name val="Helv"/>
    </font>
    <font>
      <sz val="11"/>
      <color theme="1"/>
      <name val="Calibri"/>
      <family val="2"/>
    </font>
    <font>
      <b/>
      <sz val="10"/>
      <color indexed="64"/>
      <name val="Arial"/>
      <family val="2"/>
    </font>
    <font>
      <sz val="10"/>
      <name val="Courier New"/>
      <family val="3"/>
    </font>
    <font>
      <sz val="10"/>
      <color theme="1"/>
      <name val="Times New Roman"/>
      <family val="2"/>
    </font>
    <font>
      <u/>
      <sz val="9.4"/>
      <color indexed="12"/>
      <name val="Arial"/>
      <family val="2"/>
    </font>
    <font>
      <u/>
      <sz val="11"/>
      <color theme="10"/>
      <name val="Calibri"/>
      <family val="2"/>
      <scheme val="minor"/>
    </font>
    <font>
      <sz val="7"/>
      <name val="Small Fonts"/>
      <family val="2"/>
    </font>
    <font>
      <sz val="12"/>
      <name val="Tms Rmn"/>
    </font>
    <font>
      <sz val="10"/>
      <color indexed="64"/>
      <name val="Arial"/>
      <family val="2"/>
    </font>
    <font>
      <sz val="10"/>
      <name val="Courier"/>
      <family val="3"/>
    </font>
    <font>
      <sz val="12"/>
      <name val="Times New Roman"/>
      <family val="1"/>
    </font>
    <font>
      <sz val="8"/>
      <name val="Courier"/>
      <family val="3"/>
    </font>
    <font>
      <sz val="11"/>
      <name val="NewCenturySchlbk"/>
      <family val="1"/>
    </font>
    <font>
      <b/>
      <sz val="18"/>
      <color indexed="62"/>
      <name val="Cambria"/>
      <family val="2"/>
    </font>
    <font>
      <b/>
      <sz val="11"/>
      <color theme="1"/>
      <name val="Calibri"/>
      <family val="2"/>
    </font>
    <font>
      <sz val="10"/>
      <color rgb="FFFF0000"/>
      <name val="Times New Roman"/>
      <family val="1"/>
    </font>
    <font>
      <sz val="10"/>
      <name val="Arial Unicode MS"/>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17"/>
        <bgColor indexed="64"/>
      </patternFill>
    </fill>
    <fill>
      <patternFill patternType="solid">
        <fgColor rgb="FF00B050"/>
        <bgColor indexed="64"/>
      </patternFill>
    </fill>
    <fill>
      <patternFill patternType="solid">
        <fgColor theme="3" tint="0.59999389629810485"/>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23"/>
      </top>
      <bottom style="medium">
        <color indexed="23"/>
      </bottom>
      <diagonal/>
    </border>
    <border>
      <left/>
      <right/>
      <top style="thin">
        <color indexed="64"/>
      </top>
      <bottom style="thin">
        <color indexed="64"/>
      </bottom>
      <diagonal/>
    </border>
  </borders>
  <cellStyleXfs count="4719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166" fontId="35" fillId="0" borderId="0" applyNumberFormat="0" applyFill="0" applyBorder="0" applyAlignment="0" applyProtection="0">
      <alignment vertical="top"/>
      <protection locked="0"/>
    </xf>
    <xf numFmtId="166" fontId="35" fillId="0" borderId="0" applyNumberFormat="0" applyFill="0" applyBorder="0" applyAlignment="0" applyProtection="0">
      <alignment vertical="top"/>
      <protection locked="0"/>
    </xf>
    <xf numFmtId="166" fontId="35" fillId="0" borderId="0" applyNumberFormat="0" applyFill="0" applyBorder="0" applyAlignment="0" applyProtection="0">
      <alignment vertical="top"/>
      <protection locked="0"/>
    </xf>
    <xf numFmtId="0" fontId="31" fillId="0" borderId="0"/>
    <xf numFmtId="0" fontId="30" fillId="0" borderId="0"/>
    <xf numFmtId="0" fontId="31" fillId="0" borderId="0"/>
    <xf numFmtId="0" fontId="30" fillId="0" borderId="0"/>
    <xf numFmtId="0" fontId="30" fillId="0" borderId="0"/>
    <xf numFmtId="0" fontId="30" fillId="0" borderId="0"/>
    <xf numFmtId="0" fontId="30" fillId="0" borderId="0"/>
    <xf numFmtId="0" fontId="1"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34" fillId="0" borderId="0"/>
    <xf numFmtId="0" fontId="30" fillId="0" borderId="0"/>
    <xf numFmtId="0" fontId="30" fillId="0" borderId="0"/>
    <xf numFmtId="0" fontId="36" fillId="0" borderId="0"/>
    <xf numFmtId="0" fontId="34" fillId="0" borderId="0"/>
    <xf numFmtId="0" fontId="34" fillId="0" borderId="0"/>
    <xf numFmtId="0" fontId="34" fillId="0" borderId="0"/>
    <xf numFmtId="0" fontId="34" fillId="0" borderId="0"/>
    <xf numFmtId="0" fontId="31" fillId="0" borderId="0"/>
    <xf numFmtId="0" fontId="30" fillId="0" borderId="0"/>
    <xf numFmtId="0" fontId="34" fillId="0" borderId="0"/>
    <xf numFmtId="0" fontId="30" fillId="0" borderId="0"/>
    <xf numFmtId="0" fontId="34" fillId="0" borderId="0"/>
    <xf numFmtId="0" fontId="31" fillId="0" borderId="0"/>
    <xf numFmtId="39"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4" fillId="0" borderId="0"/>
    <xf numFmtId="0" fontId="34" fillId="0" borderId="0"/>
    <xf numFmtId="0" fontId="1" fillId="0" borderId="0"/>
    <xf numFmtId="0" fontId="1" fillId="0" borderId="0"/>
    <xf numFmtId="0" fontId="1" fillId="0" borderId="0"/>
    <xf numFmtId="0" fontId="1" fillId="0" borderId="0"/>
    <xf numFmtId="0" fontId="31" fillId="0" borderId="0"/>
    <xf numFmtId="39" fontId="37" fillId="0" borderId="0"/>
    <xf numFmtId="0" fontId="30" fillId="0" borderId="0"/>
    <xf numFmtId="0" fontId="30" fillId="0" borderId="0"/>
    <xf numFmtId="39" fontId="37" fillId="0" borderId="0"/>
    <xf numFmtId="0" fontId="34" fillId="0" borderId="0"/>
    <xf numFmtId="0" fontId="38" fillId="0" borderId="0"/>
    <xf numFmtId="0" fontId="34" fillId="0" borderId="0"/>
    <xf numFmtId="0" fontId="1" fillId="0" borderId="0"/>
    <xf numFmtId="167" fontId="39" fillId="0" borderId="0"/>
    <xf numFmtId="39" fontId="37"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3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167" fontId="39" fillId="0" borderId="0"/>
    <xf numFmtId="0" fontId="5" fillId="0" borderId="0" applyNumberFormat="0" applyFill="0" applyBorder="0" applyAlignment="0" applyProtection="0"/>
    <xf numFmtId="0" fontId="13" fillId="7" borderId="7" applyNumberFormat="0" applyAlignment="0" applyProtection="0"/>
    <xf numFmtId="44" fontId="30" fillId="0" borderId="0" applyFont="0" applyFill="0" applyBorder="0" applyAlignment="0" applyProtection="0"/>
    <xf numFmtId="0" fontId="6" fillId="2"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0" fontId="14" fillId="0" borderId="0" applyNumberFormat="0" applyFill="0" applyBorder="0" applyAlignment="0" applyProtection="0"/>
    <xf numFmtId="0" fontId="12" fillId="0" borderId="6" applyNumberFormat="0" applyFill="0" applyAlignment="0" applyProtection="0"/>
    <xf numFmtId="43" fontId="36" fillId="0" borderId="0" applyFont="0" applyFill="0" applyBorder="0" applyAlignment="0" applyProtection="0"/>
    <xf numFmtId="43" fontId="1" fillId="0" borderId="0" applyFont="0" applyFill="0" applyBorder="0" applyAlignment="0" applyProtection="0"/>
    <xf numFmtId="0" fontId="42" fillId="39" borderId="0" applyNumberFormat="0" applyBorder="0" applyAlignment="0" applyProtection="0"/>
    <xf numFmtId="0" fontId="3" fillId="0" borderId="1" applyNumberFormat="0" applyFill="0" applyAlignment="0" applyProtection="0"/>
    <xf numFmtId="0" fontId="17" fillId="29" borderId="0" applyNumberFormat="0" applyBorder="0" applyAlignment="0" applyProtection="0"/>
    <xf numFmtId="0" fontId="43" fillId="45" borderId="0" applyNumberFormat="0" applyBorder="0" applyAlignment="0" applyProtection="0"/>
    <xf numFmtId="0" fontId="11" fillId="6" borderId="4" applyNumberFormat="0" applyAlignment="0" applyProtection="0"/>
    <xf numFmtId="0" fontId="42" fillId="40" borderId="0" applyNumberFormat="0" applyBorder="0" applyAlignment="0" applyProtection="0"/>
    <xf numFmtId="43" fontId="30" fillId="0" borderId="0" applyFont="0" applyFill="0" applyBorder="0" applyAlignment="0" applyProtection="0"/>
    <xf numFmtId="0" fontId="41" fillId="0" borderId="0"/>
    <xf numFmtId="0" fontId="43" fillId="46" borderId="0" applyNumberFormat="0" applyBorder="0" applyAlignment="0" applyProtection="0"/>
    <xf numFmtId="43" fontId="1" fillId="0" borderId="0" applyFont="0" applyFill="0" applyBorder="0" applyAlignment="0" applyProtection="0"/>
    <xf numFmtId="0" fontId="42" fillId="42" borderId="0" applyNumberFormat="0" applyBorder="0" applyAlignment="0" applyProtection="0"/>
    <xf numFmtId="0" fontId="46" fillId="52" borderId="26" applyNumberFormat="0" applyAlignment="0" applyProtection="0"/>
    <xf numFmtId="0" fontId="42" fillId="41" borderId="0" applyNumberFormat="0" applyBorder="0" applyAlignment="0" applyProtection="0"/>
    <xf numFmtId="43" fontId="30" fillId="0" borderId="0" applyFont="0" applyFill="0" applyBorder="0" applyAlignment="0" applyProtection="0"/>
    <xf numFmtId="0" fontId="50" fillId="0" borderId="28" applyNumberFormat="0" applyFill="0" applyAlignment="0" applyProtection="0"/>
    <xf numFmtId="0" fontId="10" fillId="6" borderId="5" applyNumberFormat="0" applyAlignment="0" applyProtection="0"/>
    <xf numFmtId="43" fontId="30" fillId="0" borderId="0" applyFont="0" applyFill="0" applyBorder="0" applyAlignment="0" applyProtection="0"/>
    <xf numFmtId="0" fontId="55" fillId="39" borderId="32" applyNumberFormat="0" applyAlignment="0" applyProtection="0"/>
    <xf numFmtId="0" fontId="1" fillId="0" borderId="0"/>
    <xf numFmtId="0" fontId="17" fillId="13" borderId="0" applyNumberFormat="0" applyBorder="0" applyAlignment="0" applyProtection="0"/>
    <xf numFmtId="0" fontId="16" fillId="0" borderId="9" applyNumberFormat="0" applyFill="0" applyAlignment="0" applyProtection="0"/>
    <xf numFmtId="0" fontId="42" fillId="40" borderId="0" applyNumberFormat="0" applyBorder="0" applyAlignment="0" applyProtection="0"/>
    <xf numFmtId="0" fontId="5" fillId="0" borderId="3" applyNumberFormat="0" applyFill="0" applyAlignment="0" applyProtection="0"/>
    <xf numFmtId="0" fontId="43" fillId="50" borderId="0" applyNumberFormat="0" applyBorder="0" applyAlignment="0" applyProtection="0"/>
    <xf numFmtId="0" fontId="60" fillId="0" borderId="0"/>
    <xf numFmtId="49" fontId="61" fillId="55" borderId="34">
      <alignment horizontal="center" vertical="center"/>
    </xf>
    <xf numFmtId="0" fontId="30" fillId="54" borderId="31" applyNumberFormat="0" applyFont="0" applyAlignment="0" applyProtection="0"/>
    <xf numFmtId="0" fontId="17" fillId="32" borderId="0" applyNumberFormat="0" applyBorder="0" applyAlignment="0" applyProtection="0"/>
    <xf numFmtId="0" fontId="43" fillId="46" borderId="0" applyNumberFormat="0" applyBorder="0" applyAlignment="0" applyProtection="0"/>
    <xf numFmtId="0" fontId="36" fillId="0" borderId="0"/>
    <xf numFmtId="0" fontId="43" fillId="51" borderId="0" applyNumberFormat="0" applyBorder="0" applyAlignment="0" applyProtection="0"/>
    <xf numFmtId="0" fontId="8" fillId="4" borderId="0" applyNumberFormat="0" applyBorder="0" applyAlignment="0" applyProtection="0"/>
    <xf numFmtId="9" fontId="30" fillId="0" borderId="0" applyFont="0" applyFill="0" applyBorder="0" applyAlignment="0" applyProtection="0"/>
    <xf numFmtId="0" fontId="4" fillId="0" borderId="2" applyNumberFormat="0" applyFill="0" applyAlignment="0" applyProtection="0"/>
    <xf numFmtId="0" fontId="59" fillId="0" borderId="0"/>
    <xf numFmtId="0" fontId="42" fillId="36" borderId="0" applyNumberFormat="0" applyBorder="0" applyAlignment="0" applyProtection="0"/>
    <xf numFmtId="0" fontId="52" fillId="38" borderId="25" applyNumberFormat="0" applyAlignment="0" applyProtection="0"/>
    <xf numFmtId="0" fontId="56" fillId="0" borderId="0" applyNumberFormat="0" applyFill="0" applyBorder="0" applyAlignment="0" applyProtection="0"/>
    <xf numFmtId="43" fontId="30" fillId="0" borderId="0" applyFont="0" applyFill="0" applyBorder="0" applyAlignment="0" applyProtection="0"/>
    <xf numFmtId="0" fontId="43" fillId="44" borderId="0" applyNumberFormat="0" applyBorder="0" applyAlignment="0" applyProtection="0"/>
    <xf numFmtId="0" fontId="17" fillId="20" borderId="0" applyNumberFormat="0" applyBorder="0" applyAlignment="0" applyProtection="0"/>
    <xf numFmtId="9" fontId="30" fillId="0" borderId="0" applyFont="0" applyFill="0" applyBorder="0" applyAlignment="0" applyProtection="0"/>
    <xf numFmtId="0" fontId="15" fillId="0" borderId="0" applyNumberForma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53" fillId="0" borderId="30" applyNumberFormat="0" applyFill="0" applyAlignment="0" applyProtection="0"/>
    <xf numFmtId="0" fontId="17" fillId="12" borderId="0" applyNumberFormat="0" applyBorder="0" applyAlignment="0" applyProtection="0"/>
    <xf numFmtId="0" fontId="43" fillId="47" borderId="0" applyNumberFormat="0" applyBorder="0" applyAlignment="0" applyProtection="0"/>
    <xf numFmtId="0" fontId="43" fillId="41" borderId="0" applyNumberFormat="0" applyBorder="0" applyAlignment="0" applyProtection="0"/>
    <xf numFmtId="0" fontId="17" fillId="9" borderId="0" applyNumberFormat="0" applyBorder="0" applyAlignment="0" applyProtection="0"/>
    <xf numFmtId="0" fontId="43" fillId="48" borderId="0" applyNumberFormat="0" applyBorder="0" applyAlignment="0" applyProtection="0"/>
    <xf numFmtId="0" fontId="17" fillId="24" borderId="0" applyNumberFormat="0" applyBorder="0" applyAlignment="0" applyProtection="0"/>
    <xf numFmtId="0" fontId="45" fillId="39" borderId="25" applyNumberFormat="0" applyAlignment="0" applyProtection="0"/>
    <xf numFmtId="0" fontId="30" fillId="0" borderId="0"/>
    <xf numFmtId="0" fontId="51" fillId="0" borderId="0" applyNumberFormat="0" applyFill="0" applyBorder="0" applyAlignment="0" applyProtection="0"/>
    <xf numFmtId="0" fontId="34" fillId="0" borderId="0"/>
    <xf numFmtId="0" fontId="42" fillId="35" borderId="0" applyNumberFormat="0" applyBorder="0" applyAlignment="0" applyProtection="0"/>
    <xf numFmtId="0" fontId="9" fillId="5" borderId="4" applyNumberFormat="0" applyAlignment="0" applyProtection="0"/>
    <xf numFmtId="0" fontId="17" fillId="16" borderId="0" applyNumberFormat="0" applyBorder="0" applyAlignment="0" applyProtection="0"/>
    <xf numFmtId="0" fontId="48" fillId="35" borderId="0" applyNumberFormat="0" applyBorder="0" applyAlignment="0" applyProtection="0"/>
    <xf numFmtId="0" fontId="17" fillId="28" borderId="0" applyNumberFormat="0" applyBorder="0" applyAlignment="0" applyProtection="0"/>
    <xf numFmtId="0" fontId="49" fillId="0" borderId="27" applyNumberFormat="0" applyFill="0" applyAlignment="0" applyProtection="0"/>
    <xf numFmtId="0" fontId="54" fillId="53" borderId="0" applyNumberFormat="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47" fillId="0" borderId="0" applyNumberFormat="0" applyFill="0" applyBorder="0" applyAlignment="0" applyProtection="0"/>
    <xf numFmtId="0" fontId="42" fillId="33" borderId="0" applyNumberFormat="0" applyBorder="0" applyAlignment="0" applyProtection="0"/>
    <xf numFmtId="0" fontId="42" fillId="34" borderId="0" applyNumberFormat="0" applyBorder="0" applyAlignment="0" applyProtection="0"/>
    <xf numFmtId="0" fontId="17" fillId="21" borderId="0" applyNumberFormat="0" applyBorder="0" applyAlignment="0" applyProtection="0"/>
    <xf numFmtId="0" fontId="52" fillId="39" borderId="25" applyNumberFormat="0" applyAlignment="0" applyProtection="0"/>
    <xf numFmtId="0" fontId="42" fillId="43" borderId="0" applyNumberFormat="0" applyBorder="0" applyAlignment="0" applyProtection="0"/>
    <xf numFmtId="0" fontId="57" fillId="0" borderId="33" applyNumberFormat="0" applyFill="0" applyAlignment="0" applyProtection="0"/>
    <xf numFmtId="0" fontId="7" fillId="3" borderId="0" applyNumberFormat="0" applyBorder="0" applyAlignment="0" applyProtection="0"/>
    <xf numFmtId="9" fontId="30" fillId="0" borderId="0" applyFont="0" applyFill="0" applyBorder="0" applyAlignment="0" applyProtection="0"/>
    <xf numFmtId="0" fontId="58" fillId="0" borderId="0" applyNumberFormat="0" applyFill="0" applyBorder="0" applyAlignment="0" applyProtection="0"/>
    <xf numFmtId="0" fontId="17" fillId="25" borderId="0" applyNumberFormat="0" applyBorder="0" applyAlignment="0" applyProtection="0"/>
    <xf numFmtId="0" fontId="17" fillId="17" borderId="0" applyNumberFormat="0" applyBorder="0" applyAlignment="0" applyProtection="0"/>
    <xf numFmtId="0" fontId="30" fillId="54" borderId="31" applyNumberFormat="0" applyFont="0" applyAlignment="0" applyProtection="0"/>
    <xf numFmtId="43" fontId="60" fillId="0" borderId="0" applyFont="0" applyFill="0" applyBorder="0" applyAlignment="0" applyProtection="0"/>
    <xf numFmtId="0" fontId="1" fillId="0" borderId="0"/>
    <xf numFmtId="0" fontId="30" fillId="54" borderId="31" applyNumberFormat="0" applyFont="0" applyAlignment="0" applyProtection="0"/>
    <xf numFmtId="0" fontId="43" fillId="42" borderId="0" applyNumberFormat="0" applyBorder="0" applyAlignment="0" applyProtection="0"/>
    <xf numFmtId="0" fontId="43" fillId="45" borderId="0" applyNumberFormat="0" applyBorder="0" applyAlignment="0" applyProtection="0"/>
    <xf numFmtId="0" fontId="43" fillId="49" borderId="0" applyNumberFormat="0" applyBorder="0" applyAlignment="0" applyProtection="0"/>
    <xf numFmtId="0" fontId="44" fillId="34" borderId="0" applyNumberFormat="0" applyBorder="0" applyAlignment="0" applyProtection="0"/>
    <xf numFmtId="0" fontId="51" fillId="0" borderId="29" applyNumberFormat="0" applyFill="0" applyAlignment="0" applyProtection="0"/>
    <xf numFmtId="0" fontId="42" fillId="36"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31" fillId="0" borderId="0"/>
    <xf numFmtId="0" fontId="31" fillId="0" borderId="0"/>
    <xf numFmtId="166" fontId="60" fillId="0" borderId="0"/>
    <xf numFmtId="43" fontId="70" fillId="0" borderId="0" applyFont="0" applyFill="0" applyBorder="0" applyAlignment="0" applyProtection="0"/>
    <xf numFmtId="43" fontId="60"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60" borderId="0" applyNumberFormat="0" applyBorder="0" applyAlignment="0" applyProtection="0"/>
    <xf numFmtId="0" fontId="42" fillId="61" borderId="0" applyNumberFormat="0" applyBorder="0" applyAlignment="0" applyProtection="0"/>
    <xf numFmtId="0" fontId="43" fillId="62" borderId="0" applyNumberFormat="0" applyBorder="0" applyAlignment="0" applyProtection="0"/>
    <xf numFmtId="0" fontId="42" fillId="60" borderId="0" applyNumberFormat="0" applyBorder="0" applyAlignment="0" applyProtection="0"/>
    <xf numFmtId="0" fontId="42" fillId="63" borderId="0" applyNumberFormat="0" applyBorder="0" applyAlignment="0" applyProtection="0"/>
    <xf numFmtId="0" fontId="43" fillId="61" borderId="0" applyNumberFormat="0" applyBorder="0" applyAlignment="0" applyProtection="0"/>
    <xf numFmtId="0" fontId="42" fillId="58" borderId="0" applyNumberFormat="0" applyBorder="0" applyAlignment="0" applyProtection="0"/>
    <xf numFmtId="0" fontId="42" fillId="61" borderId="0" applyNumberFormat="0" applyBorder="0" applyAlignment="0" applyProtection="0"/>
    <xf numFmtId="0" fontId="43" fillId="61" borderId="0" applyNumberFormat="0" applyBorder="0" applyAlignment="0" applyProtection="0"/>
    <xf numFmtId="0" fontId="42" fillId="64"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60" borderId="0" applyNumberFormat="0" applyBorder="0" applyAlignment="0" applyProtection="0"/>
    <xf numFmtId="0" fontId="42" fillId="65" borderId="0" applyNumberFormat="0" applyBorder="0" applyAlignment="0" applyProtection="0"/>
    <xf numFmtId="0" fontId="43" fillId="65" borderId="0" applyNumberFormat="0" applyBorder="0" applyAlignment="0" applyProtection="0"/>
    <xf numFmtId="0" fontId="30" fillId="0" borderId="0"/>
    <xf numFmtId="166" fontId="71" fillId="3" borderId="0" applyNumberFormat="0" applyBorder="0" applyAlignment="0" applyProtection="0"/>
    <xf numFmtId="166" fontId="72" fillId="6" borderId="4" applyNumberFormat="0" applyAlignment="0" applyProtection="0"/>
    <xf numFmtId="166" fontId="72" fillId="6" borderId="4" applyNumberFormat="0" applyAlignment="0" applyProtection="0"/>
    <xf numFmtId="37"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xf numFmtId="43" fontId="30" fillId="0" borderId="0" applyFont="0" applyFill="0" applyBorder="0" applyAlignment="0" applyProtection="0"/>
    <xf numFmtId="43" fontId="30" fillId="0" borderId="0"/>
    <xf numFmtId="43" fontId="7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3"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76" fillId="0" borderId="0" applyFont="0" applyFill="0" applyBorder="0" applyAlignment="0" applyProtection="0"/>
    <xf numFmtId="44" fontId="6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7" fillId="66" borderId="0" applyNumberFormat="0" applyBorder="0" applyAlignment="0" applyProtection="0"/>
    <xf numFmtId="0" fontId="57" fillId="67" borderId="0" applyNumberFormat="0" applyBorder="0" applyAlignment="0" applyProtection="0"/>
    <xf numFmtId="0" fontId="57" fillId="68" borderId="0" applyNumberFormat="0" applyBorder="0" applyAlignment="0" applyProtection="0"/>
    <xf numFmtId="168" fontId="29" fillId="0" borderId="0"/>
    <xf numFmtId="0" fontId="29" fillId="0" borderId="0"/>
    <xf numFmtId="0" fontId="29" fillId="0" borderId="0"/>
    <xf numFmtId="9" fontId="29" fillId="0" borderId="0"/>
    <xf numFmtId="0" fontId="30" fillId="2" borderId="0" applyNumberFormat="0" applyBorder="0" applyAlignment="0" applyProtection="0"/>
    <xf numFmtId="166" fontId="6" fillId="2" borderId="0" applyNumberFormat="0" applyBorder="0" applyAlignment="0" applyProtection="0"/>
    <xf numFmtId="0" fontId="6" fillId="2" borderId="0" applyNumberFormat="0" applyBorder="0" applyAlignment="0" applyProtection="0"/>
    <xf numFmtId="0" fontId="78"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37" fontId="80" fillId="0" borderId="0"/>
    <xf numFmtId="169" fontId="76" fillId="0" borderId="0" applyFont="0" applyFill="0" applyBorder="0" applyAlignment="0" applyProtection="0"/>
    <xf numFmtId="0" fontId="81" fillId="0" borderId="0"/>
    <xf numFmtId="0" fontId="73" fillId="0" borderId="0"/>
    <xf numFmtId="0" fontId="73" fillId="0" borderId="0"/>
    <xf numFmtId="0" fontId="81" fillId="0" borderId="0"/>
    <xf numFmtId="0" fontId="81" fillId="0" borderId="0"/>
    <xf numFmtId="0" fontId="82" fillId="0" borderId="0"/>
    <xf numFmtId="0" fontId="30" fillId="0" borderId="0"/>
    <xf numFmtId="166" fontId="60" fillId="0" borderId="0"/>
    <xf numFmtId="166" fontId="60" fillId="0" borderId="0"/>
    <xf numFmtId="0" fontId="30" fillId="0" borderId="0"/>
    <xf numFmtId="166" fontId="74" fillId="0" borderId="0"/>
    <xf numFmtId="166" fontId="74" fillId="0" borderId="0"/>
    <xf numFmtId="166" fontId="74" fillId="0" borderId="0"/>
    <xf numFmtId="166" fontId="74" fillId="0" borderId="0"/>
    <xf numFmtId="166" fontId="74" fillId="0" borderId="0"/>
    <xf numFmtId="0" fontId="60" fillId="0" borderId="0"/>
    <xf numFmtId="166" fontId="74" fillId="0" borderId="0"/>
    <xf numFmtId="166" fontId="74" fillId="0" borderId="0"/>
    <xf numFmtId="166" fontId="74" fillId="0" borderId="0"/>
    <xf numFmtId="166" fontId="74" fillId="0" borderId="0"/>
    <xf numFmtId="166" fontId="74" fillId="0" borderId="0"/>
    <xf numFmtId="166" fontId="74" fillId="0" borderId="0"/>
    <xf numFmtId="166" fontId="74" fillId="0" borderId="0"/>
    <xf numFmtId="7" fontId="73"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60"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7"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0"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30"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7" fontId="83" fillId="0" borderId="0"/>
    <xf numFmtId="7" fontId="83" fillId="0" borderId="0"/>
    <xf numFmtId="0" fontId="1" fillId="0" borderId="0"/>
    <xf numFmtId="0" fontId="1" fillId="0" borderId="0"/>
    <xf numFmtId="0" fontId="1" fillId="0" borderId="0"/>
    <xf numFmtId="0" fontId="1" fillId="0" borderId="0"/>
    <xf numFmtId="0" fontId="77" fillId="0" borderId="0"/>
    <xf numFmtId="7" fontId="83" fillId="0" borderId="0"/>
    <xf numFmtId="7"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166" fontId="77" fillId="0" borderId="0"/>
    <xf numFmtId="7" fontId="83" fillId="0" borderId="0"/>
    <xf numFmtId="166" fontId="30" fillId="0" borderId="0"/>
    <xf numFmtId="166" fontId="30" fillId="0" borderId="0"/>
    <xf numFmtId="166" fontId="30" fillId="0" borderId="0"/>
    <xf numFmtId="167" fontId="73" fillId="0" borderId="0"/>
    <xf numFmtId="166" fontId="77" fillId="0" borderId="0"/>
    <xf numFmtId="0" fontId="40" fillId="0" borderId="0">
      <alignment vertical="top"/>
    </xf>
    <xf numFmtId="0" fontId="40" fillId="0" borderId="0"/>
    <xf numFmtId="166" fontId="84" fillId="0" borderId="0"/>
    <xf numFmtId="0" fontId="40" fillId="0" borderId="0">
      <alignment vertical="top"/>
    </xf>
    <xf numFmtId="0" fontId="77"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30"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30"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167"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166"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166" fontId="86" fillId="0" borderId="0" applyProtection="0">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30"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6" fontId="7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0" fontId="30" fillId="0" borderId="0"/>
    <xf numFmtId="171" fontId="30" fillId="0" borderId="0"/>
    <xf numFmtId="172" fontId="30" fillId="0" borderId="0"/>
    <xf numFmtId="173" fontId="30" fillId="0" borderId="0"/>
    <xf numFmtId="174" fontId="30" fillId="0" borderId="0"/>
    <xf numFmtId="175" fontId="30" fillId="0" borderId="0"/>
    <xf numFmtId="176" fontId="30" fillId="0" borderId="0"/>
    <xf numFmtId="177" fontId="30" fillId="0" borderId="0"/>
    <xf numFmtId="178" fontId="30" fillId="0" borderId="0"/>
    <xf numFmtId="179" fontId="30" fillId="0" borderId="0"/>
    <xf numFmtId="180" fontId="30" fillId="0" borderId="0"/>
    <xf numFmtId="181" fontId="69" fillId="0" borderId="0" applyBorder="0">
      <alignment horizontal="right"/>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4"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7" fillId="0" borderId="0" applyNumberFormat="0" applyFill="0" applyBorder="0" applyAlignment="0" applyProtection="0"/>
    <xf numFmtId="49" fontId="30" fillId="0" borderId="0"/>
    <xf numFmtId="166" fontId="88" fillId="0" borderId="9" applyNumberFormat="0" applyFill="0" applyAlignment="0" applyProtection="0"/>
    <xf numFmtId="0" fontId="90" fillId="0" borderId="0"/>
    <xf numFmtId="0" fontId="31" fillId="0" borderId="0"/>
    <xf numFmtId="43" fontId="30" fillId="0" borderId="0" applyFont="0" applyFill="0" applyBorder="0" applyAlignment="0" applyProtection="0"/>
    <xf numFmtId="9" fontId="30"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0" fontId="90" fillId="0" borderId="0"/>
    <xf numFmtId="0" fontId="90" fillId="0" borderId="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0" fontId="90" fillId="0" borderId="0"/>
    <xf numFmtId="43" fontId="34" fillId="0" borderId="0" applyFont="0" applyFill="0" applyBorder="0" applyAlignment="0" applyProtection="0"/>
    <xf numFmtId="0" fontId="90" fillId="0" borderId="0"/>
    <xf numFmtId="0" fontId="1" fillId="0" borderId="0"/>
    <xf numFmtId="0" fontId="90" fillId="0" borderId="0"/>
    <xf numFmtId="43" fontId="34" fillId="0" borderId="0" applyFont="0" applyFill="0" applyBorder="0" applyAlignment="0" applyProtection="0"/>
    <xf numFmtId="44"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31" fillId="0" borderId="0"/>
    <xf numFmtId="9"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74" fillId="0" borderId="0"/>
    <xf numFmtId="0" fontId="90" fillId="0" borderId="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cellStyleXfs>
  <cellXfs count="349">
    <xf numFmtId="0" fontId="0" fillId="0" borderId="0" xfId="0"/>
    <xf numFmtId="0" fontId="18" fillId="0" borderId="0" xfId="0" applyFont="1" applyFill="1" applyAlignment="1">
      <alignment vertical="top"/>
    </xf>
    <xf numFmtId="0" fontId="20" fillId="0" borderId="0" xfId="0" applyFont="1" applyFill="1"/>
    <xf numFmtId="0" fontId="20" fillId="0" borderId="0" xfId="0" applyFont="1" applyFill="1" applyAlignment="1">
      <alignment horizontal="left"/>
    </xf>
    <xf numFmtId="0" fontId="20" fillId="0" borderId="0" xfId="0" applyFont="1" applyFill="1" applyAlignment="1">
      <alignment wrapText="1"/>
    </xf>
    <xf numFmtId="0" fontId="18" fillId="0" borderId="0" xfId="0" applyFont="1" applyFill="1"/>
    <xf numFmtId="0" fontId="18" fillId="0" borderId="0" xfId="0" applyFont="1" applyFill="1" applyAlignment="1">
      <alignment horizontal="left"/>
    </xf>
    <xf numFmtId="0" fontId="18" fillId="0" borderId="0" xfId="0" applyFont="1" applyFill="1" applyAlignment="1">
      <alignment horizontal="right" vertical="top"/>
    </xf>
    <xf numFmtId="0" fontId="0" fillId="0" borderId="0" xfId="0" applyFill="1" applyAlignment="1">
      <alignment wrapText="1"/>
    </xf>
    <xf numFmtId="0" fontId="0" fillId="0" borderId="0" xfId="0" applyFill="1"/>
    <xf numFmtId="0" fontId="0" fillId="0" borderId="0" xfId="0" applyFill="1" applyAlignment="1">
      <alignment horizontal="left" wrapText="1"/>
    </xf>
    <xf numFmtId="0" fontId="21" fillId="0" borderId="0" xfId="0" applyFont="1" applyFill="1"/>
    <xf numFmtId="0" fontId="20" fillId="0" borderId="10" xfId="0" applyFont="1" applyFill="1" applyBorder="1" applyAlignment="1">
      <alignment vertical="top" wrapText="1"/>
    </xf>
    <xf numFmtId="0" fontId="20" fillId="0" borderId="11" xfId="0" applyFont="1" applyFill="1" applyBorder="1" applyAlignment="1">
      <alignment vertical="top" wrapText="1"/>
    </xf>
    <xf numFmtId="0" fontId="20" fillId="0" borderId="12" xfId="0" applyFont="1" applyFill="1" applyBorder="1" applyAlignment="1">
      <alignment vertical="top" wrapText="1"/>
    </xf>
    <xf numFmtId="0" fontId="20" fillId="0" borderId="13" xfId="0" applyFont="1" applyFill="1" applyBorder="1" applyAlignment="1">
      <alignment vertical="top" wrapText="1"/>
    </xf>
    <xf numFmtId="0" fontId="20" fillId="0" borderId="0" xfId="0" applyFont="1" applyFill="1" applyBorder="1" applyAlignment="1">
      <alignment vertical="top" wrapText="1"/>
    </xf>
    <xf numFmtId="0" fontId="20" fillId="0" borderId="14" xfId="0" applyFont="1" applyFill="1" applyBorder="1" applyAlignment="1">
      <alignment vertical="top" wrapText="1"/>
    </xf>
    <xf numFmtId="0" fontId="20" fillId="0" borderId="15" xfId="0" applyFont="1" applyFill="1" applyBorder="1" applyAlignment="1">
      <alignment vertical="top" wrapText="1"/>
    </xf>
    <xf numFmtId="0" fontId="20" fillId="0" borderId="16" xfId="0" applyFont="1" applyFill="1" applyBorder="1" applyAlignment="1">
      <alignment vertical="top" wrapText="1"/>
    </xf>
    <xf numFmtId="0" fontId="20" fillId="0" borderId="17" xfId="0" applyFont="1" applyFill="1" applyBorder="1" applyAlignment="1">
      <alignment vertical="top" wrapText="1"/>
    </xf>
    <xf numFmtId="0" fontId="20" fillId="0" borderId="0" xfId="0" applyFont="1" applyFill="1" applyBorder="1"/>
    <xf numFmtId="0" fontId="20" fillId="0" borderId="0" xfId="0" applyFont="1" applyFill="1" applyAlignment="1">
      <alignment horizontal="right"/>
    </xf>
    <xf numFmtId="164" fontId="20" fillId="0" borderId="0" xfId="1" applyNumberFormat="1" applyFont="1" applyFill="1"/>
    <xf numFmtId="0" fontId="20" fillId="0" borderId="19" xfId="0" applyFont="1" applyFill="1" applyBorder="1" applyAlignment="1">
      <alignment vertical="top" wrapText="1"/>
    </xf>
    <xf numFmtId="0" fontId="20" fillId="0" borderId="20" xfId="0" applyFont="1" applyFill="1" applyBorder="1" applyAlignment="1">
      <alignment vertical="top" wrapText="1"/>
    </xf>
    <xf numFmtId="0" fontId="20" fillId="0" borderId="21" xfId="0" applyFont="1" applyFill="1" applyBorder="1" applyAlignment="1">
      <alignment vertical="top" wrapText="1"/>
    </xf>
    <xf numFmtId="0" fontId="20" fillId="0" borderId="18" xfId="0" applyFont="1" applyFill="1" applyBorder="1" applyAlignment="1">
      <alignment horizontal="center" wrapText="1"/>
    </xf>
    <xf numFmtId="0" fontId="20" fillId="0" borderId="0" xfId="0" quotePrefix="1" applyFont="1" applyFill="1" applyAlignment="1"/>
    <xf numFmtId="165" fontId="20" fillId="0" borderId="0" xfId="1" applyNumberFormat="1" applyFont="1" applyFill="1" applyAlignment="1">
      <alignment wrapText="1"/>
    </xf>
    <xf numFmtId="164" fontId="20" fillId="0" borderId="0" xfId="1" applyNumberFormat="1" applyFont="1" applyFill="1" applyAlignment="1">
      <alignment wrapText="1"/>
    </xf>
    <xf numFmtId="164" fontId="20" fillId="0" borderId="18" xfId="1" applyNumberFormat="1" applyFont="1" applyFill="1" applyBorder="1" applyAlignment="1">
      <alignment wrapText="1"/>
    </xf>
    <xf numFmtId="165" fontId="20" fillId="0" borderId="22" xfId="0" applyNumberFormat="1" applyFont="1" applyFill="1" applyBorder="1" applyAlignment="1">
      <alignment wrapText="1"/>
    </xf>
    <xf numFmtId="165" fontId="20" fillId="0" borderId="0" xfId="0" applyNumberFormat="1" applyFont="1" applyFill="1" applyAlignment="1">
      <alignment wrapText="1"/>
    </xf>
    <xf numFmtId="0" fontId="20" fillId="0" borderId="0" xfId="0" applyFont="1" applyFill="1" applyAlignment="1"/>
    <xf numFmtId="43" fontId="20" fillId="0" borderId="0" xfId="1" applyFont="1" applyFill="1" applyBorder="1" applyAlignment="1">
      <alignment wrapText="1"/>
    </xf>
    <xf numFmtId="0" fontId="16" fillId="0" borderId="0" xfId="0" applyFont="1"/>
    <xf numFmtId="164" fontId="20" fillId="0" borderId="0" xfId="1" applyNumberFormat="1" applyFont="1"/>
    <xf numFmtId="164" fontId="20" fillId="0" borderId="0" xfId="1" applyNumberFormat="1" applyFont="1" applyFill="1" applyBorder="1" applyAlignment="1">
      <alignment wrapText="1"/>
    </xf>
    <xf numFmtId="165" fontId="20" fillId="0" borderId="16" xfId="2" applyNumberFormat="1" applyFont="1" applyFill="1" applyBorder="1" applyAlignment="1">
      <alignment vertical="top" wrapText="1"/>
    </xf>
    <xf numFmtId="0" fontId="0" fillId="56" borderId="0" xfId="0" applyFill="1"/>
    <xf numFmtId="165" fontId="20" fillId="0" borderId="0" xfId="2" applyNumberFormat="1" applyFont="1" applyFill="1" applyBorder="1" applyAlignment="1">
      <alignment wrapText="1"/>
    </xf>
    <xf numFmtId="165" fontId="20" fillId="0" borderId="16" xfId="2" applyNumberFormat="1" applyFont="1" applyFill="1" applyBorder="1" applyAlignment="1">
      <alignment wrapText="1"/>
    </xf>
    <xf numFmtId="44" fontId="20" fillId="0" borderId="0" xfId="1" applyNumberFormat="1" applyFont="1" applyFill="1" applyBorder="1" applyAlignment="1">
      <alignment wrapText="1"/>
    </xf>
    <xf numFmtId="10" fontId="20" fillId="0" borderId="0" xfId="3" applyNumberFormat="1" applyFont="1" applyFill="1" applyBorder="1" applyAlignment="1">
      <alignment vertical="top" wrapText="1"/>
    </xf>
    <xf numFmtId="0" fontId="20" fillId="0" borderId="0" xfId="0" applyFont="1" applyFill="1" applyAlignment="1">
      <alignment wrapText="1"/>
    </xf>
    <xf numFmtId="10" fontId="20" fillId="0" borderId="0" xfId="0" applyNumberFormat="1" applyFont="1" applyFill="1" applyAlignment="1">
      <alignment horizontal="right"/>
    </xf>
    <xf numFmtId="0" fontId="29" fillId="0" borderId="0" xfId="0" applyFont="1" applyFill="1"/>
    <xf numFmtId="0" fontId="29" fillId="0" borderId="0" xfId="0" applyFont="1" applyFill="1" applyBorder="1"/>
    <xf numFmtId="0" fontId="29" fillId="0" borderId="0" xfId="0" applyFont="1" applyFill="1" applyAlignment="1">
      <alignment horizontal="left"/>
    </xf>
    <xf numFmtId="0" fontId="29" fillId="0" borderId="0" xfId="0" applyFont="1" applyFill="1" applyAlignment="1">
      <alignment wrapText="1"/>
    </xf>
    <xf numFmtId="0" fontId="20" fillId="0" borderId="0" xfId="0" applyFont="1" applyFill="1" applyAlignment="1">
      <alignment wrapText="1"/>
    </xf>
    <xf numFmtId="0" fontId="18" fillId="0" borderId="0" xfId="0" applyFont="1" applyFill="1" applyAlignment="1">
      <alignment wrapText="1"/>
    </xf>
    <xf numFmtId="0" fontId="20" fillId="0" borderId="0" xfId="0" applyFont="1" applyFill="1" applyAlignment="1">
      <alignment vertical="top" wrapText="1"/>
    </xf>
    <xf numFmtId="0" fontId="20" fillId="0" borderId="0" xfId="0" applyFont="1" applyFill="1" applyAlignment="1">
      <alignment vertical="top"/>
    </xf>
    <xf numFmtId="0" fontId="20" fillId="0" borderId="0" xfId="0" applyFont="1" applyFill="1" applyAlignment="1">
      <alignment horizontal="left"/>
    </xf>
    <xf numFmtId="0" fontId="20" fillId="0" borderId="0" xfId="0" applyFont="1" applyFill="1"/>
    <xf numFmtId="0" fontId="20" fillId="0" borderId="0" xfId="0" applyFont="1" applyFill="1" applyAlignment="1">
      <alignment horizontal="left"/>
    </xf>
    <xf numFmtId="0" fontId="0" fillId="0" borderId="0" xfId="0" applyFill="1"/>
    <xf numFmtId="0" fontId="20" fillId="0" borderId="0" xfId="0" applyFont="1" applyFill="1" applyAlignment="1">
      <alignment vertical="top"/>
    </xf>
    <xf numFmtId="0" fontId="20" fillId="0" borderId="0" xfId="0" applyFont="1" applyFill="1" applyBorder="1" applyAlignment="1">
      <alignment horizontal="center" wrapText="1"/>
    </xf>
    <xf numFmtId="0" fontId="20" fillId="0" borderId="0" xfId="0" applyFont="1" applyFill="1" applyBorder="1"/>
    <xf numFmtId="0" fontId="20" fillId="0" borderId="18" xfId="0" applyFont="1" applyFill="1" applyBorder="1"/>
    <xf numFmtId="0" fontId="20" fillId="0" borderId="22" xfId="0" applyFont="1" applyFill="1" applyBorder="1"/>
    <xf numFmtId="0" fontId="0" fillId="0" borderId="0" xfId="0" applyFill="1" applyAlignment="1">
      <alignment wrapText="1"/>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xf numFmtId="0" fontId="20" fillId="0" borderId="0" xfId="0" applyFont="1" applyFill="1" applyAlignment="1">
      <alignment horizontal="left"/>
    </xf>
    <xf numFmtId="0" fontId="0" fillId="0" borderId="0" xfId="0" applyFill="1"/>
    <xf numFmtId="0" fontId="20" fillId="0" borderId="0" xfId="0" applyFont="1" applyFill="1" applyAlignment="1">
      <alignment wrapText="1"/>
    </xf>
    <xf numFmtId="0" fontId="21" fillId="0" borderId="0" xfId="0" applyFont="1" applyFill="1"/>
    <xf numFmtId="0" fontId="20" fillId="0" borderId="0" xfId="0" applyFont="1" applyFill="1" applyBorder="1" applyAlignment="1">
      <alignment horizontal="center" wrapText="1"/>
    </xf>
    <xf numFmtId="0" fontId="20" fillId="0" borderId="0" xfId="0" applyFont="1" applyFill="1" applyBorder="1"/>
    <xf numFmtId="0" fontId="20" fillId="0" borderId="18" xfId="0" applyFont="1" applyFill="1" applyBorder="1" applyAlignment="1">
      <alignment horizontal="center" wrapText="1"/>
    </xf>
    <xf numFmtId="165" fontId="20" fillId="0" borderId="35" xfId="0" applyNumberFormat="1" applyFont="1" applyFill="1" applyBorder="1"/>
    <xf numFmtId="165" fontId="20" fillId="0" borderId="0" xfId="0" applyNumberFormat="1" applyFont="1" applyFill="1" applyBorder="1"/>
    <xf numFmtId="0" fontId="20" fillId="0" borderId="0" xfId="0" quotePrefix="1" applyFont="1" applyFill="1"/>
    <xf numFmtId="164" fontId="20" fillId="0" borderId="0" xfId="1" applyNumberFormat="1" applyFont="1" applyFill="1"/>
    <xf numFmtId="164" fontId="20" fillId="0" borderId="0" xfId="1" applyNumberFormat="1" applyFont="1" applyFill="1" applyBorder="1"/>
    <xf numFmtId="164" fontId="20" fillId="0" borderId="35" xfId="1" applyNumberFormat="1" applyFont="1" applyFill="1" applyBorder="1"/>
    <xf numFmtId="165" fontId="20" fillId="0" borderId="22" xfId="0" applyNumberFormat="1" applyFont="1" applyFill="1" applyBorder="1"/>
    <xf numFmtId="165" fontId="20" fillId="0" borderId="0" xfId="2" applyNumberFormat="1" applyFont="1" applyFill="1"/>
    <xf numFmtId="9" fontId="20" fillId="0" borderId="0" xfId="3" applyFont="1" applyFill="1"/>
    <xf numFmtId="0" fontId="0" fillId="0" borderId="0" xfId="0" applyFill="1" applyAlignment="1">
      <alignment wrapText="1"/>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xf numFmtId="0" fontId="20" fillId="0" borderId="0" xfId="0" applyFont="1" applyFill="1" applyAlignment="1">
      <alignment horizontal="left"/>
    </xf>
    <xf numFmtId="0" fontId="18" fillId="0" borderId="0" xfId="0" applyFont="1" applyFill="1"/>
    <xf numFmtId="0" fontId="0" fillId="0" borderId="0" xfId="0" applyFill="1"/>
    <xf numFmtId="0" fontId="20" fillId="0" borderId="0" xfId="0" applyFont="1" applyFill="1" applyAlignment="1">
      <alignment wrapText="1"/>
    </xf>
    <xf numFmtId="0" fontId="20" fillId="0" borderId="0" xfId="0" applyFont="1" applyFill="1" applyBorder="1"/>
    <xf numFmtId="0" fontId="20" fillId="0" borderId="18" xfId="0" applyFont="1" applyFill="1" applyBorder="1"/>
    <xf numFmtId="165" fontId="20" fillId="0" borderId="0" xfId="0" applyNumberFormat="1" applyFont="1" applyFill="1" applyBorder="1"/>
    <xf numFmtId="165" fontId="20" fillId="0" borderId="22" xfId="0" applyNumberFormat="1" applyFont="1" applyFill="1" applyBorder="1"/>
    <xf numFmtId="165" fontId="20" fillId="0" borderId="0" xfId="2" applyNumberFormat="1" applyFont="1" applyFill="1"/>
    <xf numFmtId="0" fontId="18" fillId="0" borderId="18" xfId="0" applyFont="1" applyFill="1" applyBorder="1" applyAlignment="1">
      <alignment horizontal="center"/>
    </xf>
    <xf numFmtId="0" fontId="18" fillId="0" borderId="0" xfId="0" applyFont="1" applyFill="1" applyBorder="1" applyAlignment="1">
      <alignment horizontal="center"/>
    </xf>
    <xf numFmtId="0" fontId="18" fillId="0" borderId="0" xfId="0" applyFont="1" applyFill="1" applyBorder="1" applyAlignment="1">
      <alignment horizontal="left"/>
    </xf>
    <xf numFmtId="165" fontId="20" fillId="0" borderId="0" xfId="0" applyNumberFormat="1" applyFont="1" applyFill="1"/>
    <xf numFmtId="10" fontId="20" fillId="0" borderId="0" xfId="3" applyNumberFormat="1" applyFont="1" applyFill="1"/>
    <xf numFmtId="0" fontId="0" fillId="0" borderId="0" xfId="0" applyFill="1" applyAlignment="1">
      <alignment wrapText="1"/>
    </xf>
    <xf numFmtId="0" fontId="29" fillId="0" borderId="0" xfId="897" applyFont="1" applyFill="1"/>
    <xf numFmtId="0" fontId="20" fillId="0" borderId="0" xfId="0" applyFont="1"/>
    <xf numFmtId="43" fontId="18" fillId="0" borderId="0" xfId="1" applyFont="1"/>
    <xf numFmtId="43" fontId="20" fillId="0" borderId="0" xfId="1" applyFont="1"/>
    <xf numFmtId="43" fontId="29" fillId="0" borderId="0" xfId="644" applyNumberFormat="1" applyFont="1"/>
    <xf numFmtId="9" fontId="20" fillId="0" borderId="0" xfId="3" applyFont="1"/>
    <xf numFmtId="167" fontId="29" fillId="0" borderId="0" xfId="1430" applyFont="1"/>
    <xf numFmtId="0" fontId="65" fillId="56" borderId="0" xfId="0" applyFont="1" applyFill="1"/>
    <xf numFmtId="0" fontId="66" fillId="0" borderId="0" xfId="0" applyFont="1" applyFill="1"/>
    <xf numFmtId="0" fontId="66" fillId="0" borderId="0" xfId="0" applyFont="1" applyFill="1" applyAlignment="1">
      <alignment vertical="top"/>
    </xf>
    <xf numFmtId="0" fontId="66" fillId="0" borderId="0" xfId="0" applyFont="1" applyFill="1" applyAlignment="1">
      <alignment horizontal="left"/>
    </xf>
    <xf numFmtId="0" fontId="66" fillId="0" borderId="0" xfId="0" applyFont="1" applyFill="1" applyAlignment="1">
      <alignment wrapText="1"/>
    </xf>
    <xf numFmtId="0" fontId="29" fillId="0" borderId="0" xfId="0" applyFont="1" applyFill="1" applyAlignment="1">
      <alignment vertical="top"/>
    </xf>
    <xf numFmtId="0" fontId="66" fillId="0" borderId="0" xfId="0" applyFont="1" applyFill="1" applyAlignment="1">
      <alignment horizontal="right" vertical="top"/>
    </xf>
    <xf numFmtId="0" fontId="65" fillId="0" borderId="0" xfId="0" applyFont="1" applyFill="1" applyAlignment="1">
      <alignment horizontal="left"/>
    </xf>
    <xf numFmtId="0" fontId="65" fillId="0" borderId="0" xfId="0" applyFont="1" applyFill="1" applyAlignment="1">
      <alignment wrapText="1"/>
    </xf>
    <xf numFmtId="0" fontId="65" fillId="0" borderId="0" xfId="0" applyFont="1" applyFill="1" applyAlignment="1">
      <alignment horizontal="left" wrapText="1"/>
    </xf>
    <xf numFmtId="0" fontId="67" fillId="0" borderId="0" xfId="0" applyFont="1" applyFill="1"/>
    <xf numFmtId="0" fontId="29" fillId="0" borderId="0" xfId="0" applyFont="1" applyFill="1" applyAlignment="1">
      <alignment vertical="top" wrapText="1"/>
    </xf>
    <xf numFmtId="10" fontId="29" fillId="0" borderId="0" xfId="3" applyNumberFormat="1" applyFont="1" applyFill="1" applyBorder="1" applyAlignment="1">
      <alignment vertical="top" wrapText="1"/>
    </xf>
    <xf numFmtId="0" fontId="29" fillId="0" borderId="16" xfId="0" applyFont="1" applyFill="1" applyBorder="1" applyAlignment="1">
      <alignment vertical="top" wrapText="1"/>
    </xf>
    <xf numFmtId="0" fontId="29" fillId="0" borderId="0" xfId="0" applyFont="1" applyFill="1" applyAlignment="1">
      <alignment horizontal="right"/>
    </xf>
    <xf numFmtId="164" fontId="29" fillId="0" borderId="0" xfId="1" applyNumberFormat="1" applyFont="1" applyFill="1" applyBorder="1" applyAlignment="1">
      <alignment wrapText="1"/>
    </xf>
    <xf numFmtId="164" fontId="29" fillId="0" borderId="0" xfId="1" applyNumberFormat="1" applyFont="1" applyFill="1"/>
    <xf numFmtId="0" fontId="29" fillId="0" borderId="18" xfId="0" applyFont="1" applyFill="1" applyBorder="1" applyAlignment="1">
      <alignment horizontal="center" wrapText="1"/>
    </xf>
    <xf numFmtId="0" fontId="29" fillId="0" borderId="0" xfId="0" quotePrefix="1" applyFont="1" applyFill="1" applyAlignment="1"/>
    <xf numFmtId="165" fontId="29" fillId="0" borderId="0" xfId="1" applyNumberFormat="1" applyFont="1" applyFill="1" applyAlignment="1">
      <alignment wrapText="1"/>
    </xf>
    <xf numFmtId="164" fontId="29" fillId="0" borderId="0" xfId="1" applyNumberFormat="1" applyFont="1" applyFill="1" applyAlignment="1">
      <alignment wrapText="1"/>
    </xf>
    <xf numFmtId="164" fontId="29" fillId="0" borderId="0" xfId="1" applyNumberFormat="1" applyFont="1"/>
    <xf numFmtId="164" fontId="29" fillId="0" borderId="18" xfId="1" applyNumberFormat="1" applyFont="1" applyFill="1" applyBorder="1" applyAlignment="1">
      <alignment wrapText="1"/>
    </xf>
    <xf numFmtId="165" fontId="29" fillId="0" borderId="22" xfId="0" applyNumberFormat="1" applyFont="1" applyFill="1" applyBorder="1" applyAlignment="1">
      <alignment wrapText="1"/>
    </xf>
    <xf numFmtId="165" fontId="29" fillId="0" borderId="0" xfId="0" applyNumberFormat="1" applyFont="1" applyFill="1" applyAlignment="1">
      <alignment wrapText="1"/>
    </xf>
    <xf numFmtId="0" fontId="29" fillId="0" borderId="0" xfId="0" applyFont="1" applyFill="1" applyAlignment="1"/>
    <xf numFmtId="165" fontId="29" fillId="0" borderId="0" xfId="2" applyNumberFormat="1" applyFont="1" applyFill="1" applyBorder="1" applyAlignment="1">
      <alignment wrapText="1"/>
    </xf>
    <xf numFmtId="0" fontId="66" fillId="0" borderId="0" xfId="0" applyFont="1" applyFill="1" applyAlignment="1">
      <alignment horizontal="center"/>
    </xf>
    <xf numFmtId="0" fontId="66" fillId="0" borderId="0" xfId="0" applyFont="1" applyFill="1" applyBorder="1" applyAlignment="1">
      <alignment horizontal="center"/>
    </xf>
    <xf numFmtId="0" fontId="66" fillId="0" borderId="18" xfId="0" applyFont="1" applyFill="1" applyBorder="1" applyAlignment="1">
      <alignment horizontal="center"/>
    </xf>
    <xf numFmtId="0" fontId="66" fillId="0" borderId="0" xfId="0" applyFont="1" applyFill="1" applyBorder="1" applyAlignment="1">
      <alignment horizontal="left"/>
    </xf>
    <xf numFmtId="10" fontId="29" fillId="0" borderId="0" xfId="3" applyNumberFormat="1" applyFont="1" applyFill="1" applyBorder="1"/>
    <xf numFmtId="165" fontId="29" fillId="0" borderId="0" xfId="0" applyNumberFormat="1" applyFont="1" applyFill="1" applyBorder="1"/>
    <xf numFmtId="165" fontId="29" fillId="0" borderId="0" xfId="0" applyNumberFormat="1" applyFont="1" applyFill="1"/>
    <xf numFmtId="10" fontId="29" fillId="0" borderId="0" xfId="3" applyNumberFormat="1" applyFont="1" applyFill="1"/>
    <xf numFmtId="0" fontId="65" fillId="0" borderId="0" xfId="0" applyFont="1" applyFill="1"/>
    <xf numFmtId="167" fontId="66" fillId="0" borderId="0" xfId="1430" applyFont="1"/>
    <xf numFmtId="167" fontId="66" fillId="0" borderId="18" xfId="1430" applyFont="1" applyBorder="1" applyAlignment="1" applyProtection="1">
      <alignment horizontal="center"/>
    </xf>
    <xf numFmtId="167" fontId="68" fillId="0" borderId="0" xfId="1430" applyFont="1" applyAlignment="1" applyProtection="1">
      <alignment horizontal="center"/>
    </xf>
    <xf numFmtId="43" fontId="68" fillId="0" borderId="0" xfId="644" applyNumberFormat="1" applyFont="1" applyAlignment="1">
      <alignment horizontal="center"/>
    </xf>
    <xf numFmtId="167" fontId="68" fillId="0" borderId="0" xfId="1430" applyFont="1"/>
    <xf numFmtId="43" fontId="68" fillId="0" borderId="0" xfId="644" applyNumberFormat="1" applyFont="1"/>
    <xf numFmtId="43" fontId="29" fillId="0" borderId="0" xfId="644" applyNumberFormat="1" applyFont="1" applyFill="1"/>
    <xf numFmtId="43" fontId="29" fillId="0" borderId="0" xfId="1" applyFont="1"/>
    <xf numFmtId="0" fontId="29" fillId="0" borderId="0" xfId="0" applyFont="1" applyFill="1" applyAlignment="1">
      <alignment wrapText="1"/>
    </xf>
    <xf numFmtId="0" fontId="29" fillId="0" borderId="0" xfId="0" applyFont="1" applyFill="1" applyAlignment="1">
      <alignment vertical="top" wrapText="1"/>
    </xf>
    <xf numFmtId="0" fontId="66" fillId="0" borderId="18" xfId="0" applyFont="1" applyFill="1" applyBorder="1" applyAlignment="1">
      <alignment horizontal="center"/>
    </xf>
    <xf numFmtId="0" fontId="66" fillId="0" borderId="0" xfId="0" applyFont="1" applyFill="1" applyAlignment="1">
      <alignment horizontal="center"/>
    </xf>
    <xf numFmtId="0" fontId="66" fillId="0" borderId="0" xfId="0" applyFont="1" applyFill="1" applyBorder="1" applyAlignment="1">
      <alignment horizontal="center"/>
    </xf>
    <xf numFmtId="0" fontId="66" fillId="0" borderId="0" xfId="0" applyFont="1" applyFill="1" applyAlignment="1">
      <alignment wrapText="1"/>
    </xf>
    <xf numFmtId="10" fontId="29" fillId="0" borderId="0" xfId="0" applyNumberFormat="1" applyFont="1" applyFill="1" applyAlignment="1">
      <alignment horizontal="right"/>
    </xf>
    <xf numFmtId="165" fontId="29" fillId="0" borderId="18" xfId="2" applyNumberFormat="1" applyFont="1" applyFill="1" applyBorder="1" applyAlignment="1">
      <alignment wrapText="1"/>
    </xf>
    <xf numFmtId="0" fontId="29" fillId="0" borderId="0" xfId="0" applyFont="1" applyFill="1" applyAlignment="1">
      <alignment wrapText="1"/>
    </xf>
    <xf numFmtId="0" fontId="29" fillId="57" borderId="10" xfId="0" applyFont="1" applyFill="1" applyBorder="1" applyAlignment="1">
      <alignment vertical="top" wrapText="1"/>
    </xf>
    <xf numFmtId="0" fontId="29" fillId="57" borderId="11" xfId="0" applyFont="1" applyFill="1" applyBorder="1" applyAlignment="1">
      <alignment vertical="top" wrapText="1"/>
    </xf>
    <xf numFmtId="0" fontId="29" fillId="57" borderId="12" xfId="0" applyFont="1" applyFill="1" applyBorder="1" applyAlignment="1">
      <alignment vertical="top" wrapText="1"/>
    </xf>
    <xf numFmtId="0" fontId="29" fillId="57" borderId="13" xfId="0" applyFont="1" applyFill="1" applyBorder="1" applyAlignment="1">
      <alignment vertical="top" wrapText="1"/>
    </xf>
    <xf numFmtId="0" fontId="29" fillId="57" borderId="0" xfId="0" applyFont="1" applyFill="1" applyBorder="1" applyAlignment="1">
      <alignment vertical="top" wrapText="1"/>
    </xf>
    <xf numFmtId="10" fontId="29" fillId="57" borderId="0" xfId="3" applyNumberFormat="1" applyFont="1" applyFill="1" applyBorder="1" applyAlignment="1">
      <alignment vertical="top" wrapText="1"/>
    </xf>
    <xf numFmtId="0" fontId="29" fillId="57" borderId="14" xfId="0" applyFont="1" applyFill="1" applyBorder="1" applyAlignment="1">
      <alignment vertical="top" wrapText="1"/>
    </xf>
    <xf numFmtId="10" fontId="29" fillId="57" borderId="0" xfId="0" applyNumberFormat="1" applyFont="1" applyFill="1" applyBorder="1" applyAlignment="1">
      <alignment vertical="top" wrapText="1"/>
    </xf>
    <xf numFmtId="0" fontId="29" fillId="57" borderId="15" xfId="0" applyFont="1" applyFill="1" applyBorder="1" applyAlignment="1">
      <alignment vertical="top" wrapText="1"/>
    </xf>
    <xf numFmtId="0" fontId="29" fillId="57" borderId="16" xfId="0" applyFont="1" applyFill="1" applyBorder="1" applyAlignment="1">
      <alignment vertical="top" wrapText="1"/>
    </xf>
    <xf numFmtId="165" fontId="29" fillId="57" borderId="16" xfId="2" applyNumberFormat="1" applyFont="1" applyFill="1" applyBorder="1" applyAlignment="1">
      <alignment vertical="top" wrapText="1"/>
    </xf>
    <xf numFmtId="0" fontId="29" fillId="57" borderId="17" xfId="0" applyFont="1" applyFill="1" applyBorder="1" applyAlignment="1">
      <alignment vertical="top" wrapText="1"/>
    </xf>
    <xf numFmtId="0" fontId="29" fillId="57" borderId="19" xfId="0" applyFont="1" applyFill="1" applyBorder="1" applyAlignment="1">
      <alignment vertical="top" wrapText="1"/>
    </xf>
    <xf numFmtId="0" fontId="29" fillId="57" borderId="20" xfId="0" applyFont="1" applyFill="1" applyBorder="1" applyAlignment="1">
      <alignment vertical="top" wrapText="1"/>
    </xf>
    <xf numFmtId="165" fontId="29" fillId="57" borderId="16" xfId="2" applyNumberFormat="1" applyFont="1" applyFill="1" applyBorder="1" applyAlignment="1">
      <alignment wrapText="1"/>
    </xf>
    <xf numFmtId="0" fontId="29" fillId="57" borderId="21" xfId="0" applyFont="1" applyFill="1" applyBorder="1" applyAlignment="1">
      <alignment vertical="top" wrapText="1"/>
    </xf>
    <xf numFmtId="164" fontId="16" fillId="0" borderId="0" xfId="1" applyNumberFormat="1" applyFont="1" applyAlignment="1">
      <alignment horizontal="center"/>
    </xf>
    <xf numFmtId="164" fontId="0" fillId="0" borderId="0" xfId="1" applyNumberFormat="1" applyFont="1"/>
    <xf numFmtId="10" fontId="29" fillId="0" borderId="0" xfId="1430" applyNumberFormat="1" applyFont="1"/>
    <xf numFmtId="10" fontId="20" fillId="0" borderId="0" xfId="3" applyNumberFormat="1" applyFont="1"/>
    <xf numFmtId="43" fontId="66" fillId="0" borderId="17" xfId="644" applyFont="1" applyFill="1" applyBorder="1" applyAlignment="1">
      <alignment horizontal="center" wrapText="1"/>
    </xf>
    <xf numFmtId="43" fontId="66" fillId="0" borderId="16" xfId="644" applyFont="1" applyFill="1" applyBorder="1" applyAlignment="1">
      <alignment horizontal="center" wrapText="1"/>
    </xf>
    <xf numFmtId="43" fontId="66" fillId="0" borderId="15" xfId="644" applyFont="1" applyFill="1" applyBorder="1" applyAlignment="1">
      <alignment horizontal="center" wrapText="1"/>
    </xf>
    <xf numFmtId="9" fontId="66" fillId="0" borderId="17" xfId="3" applyFont="1" applyFill="1" applyBorder="1" applyAlignment="1">
      <alignment horizontal="center"/>
    </xf>
    <xf numFmtId="9" fontId="66" fillId="0" borderId="16" xfId="3" applyFont="1" applyFill="1" applyBorder="1" applyAlignment="1">
      <alignment horizontal="center"/>
    </xf>
    <xf numFmtId="9" fontId="66" fillId="0" borderId="15" xfId="3" applyFont="1" applyFill="1" applyBorder="1" applyAlignment="1">
      <alignment horizontal="center"/>
    </xf>
    <xf numFmtId="0" fontId="66" fillId="0" borderId="23" xfId="897" applyFont="1" applyFill="1" applyBorder="1" applyAlignment="1">
      <alignment horizontal="center"/>
    </xf>
    <xf numFmtId="0" fontId="66" fillId="0" borderId="24" xfId="897" applyFont="1" applyFill="1" applyBorder="1"/>
    <xf numFmtId="0" fontId="20" fillId="0" borderId="0" xfId="0" applyFont="1"/>
    <xf numFmtId="0" fontId="29" fillId="0" borderId="0" xfId="0" applyFont="1" applyFill="1" applyAlignment="1">
      <alignment wrapText="1"/>
    </xf>
    <xf numFmtId="0" fontId="29" fillId="0" borderId="0" xfId="0" applyFont="1" applyFill="1" applyAlignment="1">
      <alignment vertical="top" wrapText="1"/>
    </xf>
    <xf numFmtId="1" fontId="20" fillId="0" borderId="0" xfId="3" applyNumberFormat="1" applyFont="1" applyFill="1"/>
    <xf numFmtId="1" fontId="20" fillId="0" borderId="0" xfId="0" applyNumberFormat="1" applyFont="1" applyFill="1"/>
    <xf numFmtId="167" fontId="29" fillId="0" borderId="0" xfId="1430" applyFont="1" applyFill="1"/>
    <xf numFmtId="43" fontId="29" fillId="0" borderId="0" xfId="1" applyFont="1" applyFill="1"/>
    <xf numFmtId="44" fontId="29" fillId="57" borderId="0" xfId="2" applyFont="1" applyFill="1" applyBorder="1" applyAlignment="1">
      <alignment vertical="top" wrapText="1"/>
    </xf>
    <xf numFmtId="0" fontId="89" fillId="0" borderId="0" xfId="0" applyFont="1" applyFill="1" applyAlignment="1">
      <alignment wrapText="1"/>
    </xf>
    <xf numFmtId="0" fontId="66" fillId="0" borderId="0" xfId="0" applyFont="1" applyFill="1" applyBorder="1" applyAlignment="1">
      <alignment horizontal="center"/>
    </xf>
    <xf numFmtId="0" fontId="66" fillId="0" borderId="18" xfId="0" applyFont="1" applyFill="1" applyBorder="1" applyAlignment="1">
      <alignment horizontal="center"/>
    </xf>
    <xf numFmtId="43" fontId="20" fillId="0" borderId="0" xfId="0" applyNumberFormat="1" applyFont="1"/>
    <xf numFmtId="43" fontId="90" fillId="0" borderId="0" xfId="47115" applyNumberFormat="1"/>
    <xf numFmtId="43" fontId="90" fillId="0" borderId="0" xfId="47168" applyNumberFormat="1"/>
    <xf numFmtId="43" fontId="90" fillId="0" borderId="0" xfId="47112" applyNumberFormat="1"/>
    <xf numFmtId="43" fontId="90" fillId="0" borderId="0" xfId="47077" applyNumberFormat="1"/>
    <xf numFmtId="43" fontId="90" fillId="0" borderId="0" xfId="47091" applyNumberFormat="1"/>
    <xf numFmtId="43" fontId="90" fillId="0" borderId="0" xfId="47120" applyNumberFormat="1"/>
    <xf numFmtId="43" fontId="90" fillId="0" borderId="0" xfId="47080" applyNumberFormat="1"/>
    <xf numFmtId="43" fontId="90" fillId="0" borderId="0" xfId="47083" applyNumberFormat="1"/>
    <xf numFmtId="43" fontId="90" fillId="0" borderId="0" xfId="47128" applyNumberFormat="1"/>
    <xf numFmtId="43" fontId="90" fillId="0" borderId="0" xfId="47130" applyNumberFormat="1"/>
    <xf numFmtId="43" fontId="90" fillId="0" borderId="0" xfId="47082" applyNumberFormat="1"/>
    <xf numFmtId="43" fontId="90" fillId="0" borderId="0" xfId="47085" applyNumberFormat="1"/>
    <xf numFmtId="43" fontId="90" fillId="0" borderId="0" xfId="47078" applyNumberFormat="1"/>
    <xf numFmtId="43" fontId="90" fillId="0" borderId="0" xfId="47118" applyNumberFormat="1"/>
    <xf numFmtId="43" fontId="90" fillId="0" borderId="0" xfId="47105" applyNumberFormat="1"/>
    <xf numFmtId="43" fontId="90" fillId="0" borderId="0" xfId="47109" applyNumberFormat="1"/>
    <xf numFmtId="43" fontId="90" fillId="0" borderId="0" xfId="47126" applyNumberFormat="1"/>
    <xf numFmtId="43" fontId="90" fillId="0" borderId="0" xfId="47125" applyNumberFormat="1"/>
    <xf numFmtId="43" fontId="90" fillId="0" borderId="0" xfId="47107" applyNumberFormat="1"/>
    <xf numFmtId="43" fontId="90" fillId="0" borderId="0" xfId="47069" applyNumberFormat="1"/>
    <xf numFmtId="43" fontId="0" fillId="0" borderId="0" xfId="1" applyFont="1"/>
    <xf numFmtId="43" fontId="0" fillId="0" borderId="0" xfId="1" applyFont="1"/>
    <xf numFmtId="43" fontId="0" fillId="0" borderId="0" xfId="1" applyFont="1"/>
    <xf numFmtId="43" fontId="0" fillId="0" borderId="0" xfId="1" applyFont="1"/>
    <xf numFmtId="43" fontId="0" fillId="0" borderId="0" xfId="1" applyFont="1"/>
    <xf numFmtId="43" fontId="0" fillId="0" borderId="0" xfId="1" applyFont="1"/>
    <xf numFmtId="43" fontId="0" fillId="0" borderId="0" xfId="1" applyFont="1"/>
    <xf numFmtId="43" fontId="0" fillId="0" borderId="0" xfId="1" applyFont="1"/>
    <xf numFmtId="43" fontId="0" fillId="0" borderId="0" xfId="1" applyFont="1"/>
    <xf numFmtId="43" fontId="0" fillId="0" borderId="0" xfId="1" applyFont="1"/>
    <xf numFmtId="43" fontId="0" fillId="0" borderId="0" xfId="1" applyFont="1"/>
    <xf numFmtId="43" fontId="0" fillId="0" borderId="0" xfId="1" applyFont="1"/>
    <xf numFmtId="43" fontId="0" fillId="0" borderId="0" xfId="1" applyFont="1"/>
    <xf numFmtId="43" fontId="0" fillId="0" borderId="0" xfId="1" applyFont="1"/>
    <xf numFmtId="43" fontId="90" fillId="0" borderId="0" xfId="47098" applyNumberFormat="1"/>
    <xf numFmtId="43" fontId="90" fillId="0" borderId="0" xfId="47169" applyNumberFormat="1"/>
    <xf numFmtId="43" fontId="90" fillId="0" borderId="0" xfId="47171" applyNumberFormat="1"/>
    <xf numFmtId="43" fontId="90" fillId="0" borderId="0" xfId="47173" applyNumberFormat="1"/>
    <xf numFmtId="43" fontId="90" fillId="0" borderId="0" xfId="47175" applyNumberFormat="1"/>
    <xf numFmtId="43" fontId="90" fillId="0" borderId="0" xfId="47177" applyNumberFormat="1"/>
    <xf numFmtId="43" fontId="90" fillId="0" borderId="0" xfId="47179" applyNumberFormat="1"/>
    <xf numFmtId="43" fontId="90" fillId="0" borderId="0" xfId="47181" applyNumberFormat="1"/>
    <xf numFmtId="43" fontId="90" fillId="0" borderId="0" xfId="47182" applyNumberFormat="1"/>
    <xf numFmtId="43" fontId="90" fillId="0" borderId="0" xfId="47183" applyNumberFormat="1"/>
    <xf numFmtId="43" fontId="90" fillId="0" borderId="0" xfId="47184" applyNumberFormat="1"/>
    <xf numFmtId="43" fontId="90" fillId="0" borderId="0" xfId="47185" applyNumberFormat="1"/>
    <xf numFmtId="43" fontId="90" fillId="0" borderId="0" xfId="47186" applyNumberFormat="1"/>
    <xf numFmtId="43" fontId="90" fillId="0" borderId="0" xfId="47187" applyNumberFormat="1"/>
    <xf numFmtId="43" fontId="90" fillId="0" borderId="0" xfId="47188" applyNumberFormat="1"/>
    <xf numFmtId="43" fontId="90" fillId="0" borderId="0" xfId="47189" applyNumberFormat="1"/>
    <xf numFmtId="43" fontId="90" fillId="0" borderId="0" xfId="47190" applyNumberFormat="1"/>
    <xf numFmtId="43" fontId="90" fillId="0" borderId="0" xfId="47191" applyNumberFormat="1"/>
    <xf numFmtId="0" fontId="29" fillId="0" borderId="0" xfId="0" applyFont="1" applyFill="1" applyAlignment="1">
      <alignment wrapText="1"/>
    </xf>
    <xf numFmtId="10" fontId="0" fillId="0" borderId="0" xfId="0" applyNumberFormat="1"/>
    <xf numFmtId="3" fontId="0" fillId="0" borderId="0" xfId="0" applyNumberFormat="1"/>
    <xf numFmtId="182" fontId="20" fillId="0" borderId="0" xfId="3" applyNumberFormat="1" applyFont="1" applyFill="1"/>
    <xf numFmtId="10" fontId="29" fillId="0" borderId="0" xfId="644" applyNumberFormat="1" applyFont="1" applyFill="1"/>
    <xf numFmtId="10" fontId="29" fillId="0" borderId="0" xfId="1430" applyNumberFormat="1" applyFont="1" applyFill="1"/>
    <xf numFmtId="43" fontId="20" fillId="0" borderId="0" xfId="1" applyFont="1" applyFill="1"/>
    <xf numFmtId="4" fontId="20" fillId="0" borderId="0" xfId="0" applyNumberFormat="1" applyFont="1" applyFill="1"/>
    <xf numFmtId="3" fontId="20" fillId="0" borderId="0" xfId="0" applyNumberFormat="1" applyFont="1" applyFill="1"/>
    <xf numFmtId="43" fontId="66" fillId="0" borderId="12" xfId="644" applyFont="1" applyFill="1" applyBorder="1" applyAlignment="1">
      <alignment wrapText="1"/>
    </xf>
    <xf numFmtId="43" fontId="66" fillId="0" borderId="18" xfId="644" applyFont="1" applyFill="1" applyBorder="1" applyAlignment="1">
      <alignment horizontal="center" wrapText="1"/>
    </xf>
    <xf numFmtId="43" fontId="66" fillId="0" borderId="11" xfId="644" applyFont="1" applyFill="1" applyBorder="1" applyAlignment="1">
      <alignment horizontal="center"/>
    </xf>
    <xf numFmtId="164" fontId="0" fillId="0" borderId="0" xfId="1" applyNumberFormat="1" applyFont="1" applyFill="1"/>
    <xf numFmtId="165" fontId="29" fillId="0" borderId="0" xfId="1" applyNumberFormat="1" applyFont="1" applyFill="1" applyBorder="1" applyAlignment="1">
      <alignment wrapText="1"/>
    </xf>
    <xf numFmtId="43" fontId="66" fillId="0" borderId="17" xfId="644" applyFont="1" applyFill="1" applyBorder="1" applyAlignment="1">
      <alignment horizontal="center"/>
    </xf>
    <xf numFmtId="0" fontId="66" fillId="0" borderId="0" xfId="0" applyFont="1" applyFill="1" applyBorder="1" applyAlignment="1">
      <alignment horizontal="center"/>
    </xf>
    <xf numFmtId="0" fontId="66" fillId="0" borderId="18" xfId="0" applyFont="1" applyFill="1" applyBorder="1" applyAlignment="1">
      <alignment horizontal="center"/>
    </xf>
    <xf numFmtId="43" fontId="66" fillId="0" borderId="11" xfId="644" applyFont="1" applyFill="1" applyBorder="1" applyAlignment="1">
      <alignment horizontal="center"/>
    </xf>
    <xf numFmtId="43" fontId="18" fillId="0" borderId="0" xfId="1" applyFont="1" applyFill="1"/>
    <xf numFmtId="43" fontId="20" fillId="0" borderId="0" xfId="0" applyNumberFormat="1" applyFont="1" applyFill="1"/>
    <xf numFmtId="0" fontId="0" fillId="0" borderId="0" xfId="0" applyFill="1" applyBorder="1"/>
    <xf numFmtId="0" fontId="16" fillId="0" borderId="0" xfId="0" applyFont="1" applyFill="1"/>
    <xf numFmtId="164" fontId="0" fillId="0" borderId="11" xfId="1" applyNumberFormat="1" applyFont="1" applyFill="1" applyBorder="1"/>
    <xf numFmtId="164" fontId="0" fillId="0" borderId="0" xfId="1" applyNumberFormat="1" applyFont="1" applyFill="1" applyBorder="1"/>
    <xf numFmtId="164" fontId="0" fillId="0" borderId="14" xfId="1" applyNumberFormat="1" applyFont="1" applyFill="1" applyBorder="1"/>
    <xf numFmtId="164" fontId="0" fillId="0" borderId="16" xfId="1" applyNumberFormat="1" applyFont="1" applyFill="1" applyBorder="1"/>
    <xf numFmtId="0" fontId="0" fillId="0" borderId="13" xfId="0" applyFill="1" applyBorder="1"/>
    <xf numFmtId="0" fontId="0" fillId="0" borderId="15" xfId="0" applyFill="1" applyBorder="1"/>
    <xf numFmtId="164" fontId="0" fillId="0" borderId="17" xfId="1" applyNumberFormat="1" applyFont="1" applyFill="1" applyBorder="1"/>
    <xf numFmtId="0" fontId="0" fillId="0" borderId="16" xfId="0" applyFill="1" applyBorder="1"/>
    <xf numFmtId="0" fontId="0" fillId="0" borderId="11" xfId="0" applyFill="1" applyBorder="1"/>
    <xf numFmtId="164" fontId="0" fillId="0" borderId="12" xfId="1" applyNumberFormat="1" applyFont="1" applyFill="1" applyBorder="1"/>
    <xf numFmtId="0" fontId="0" fillId="0" borderId="10" xfId="0" applyFill="1" applyBorder="1"/>
    <xf numFmtId="0" fontId="16" fillId="0" borderId="13" xfId="0" applyFont="1" applyFill="1" applyBorder="1"/>
    <xf numFmtId="0" fontId="14" fillId="0" borderId="13" xfId="0" applyFont="1" applyFill="1" applyBorder="1" applyAlignment="1">
      <alignment wrapText="1"/>
    </xf>
    <xf numFmtId="0" fontId="14" fillId="0" borderId="0" xfId="0" applyFont="1" applyFill="1" applyBorder="1" applyAlignment="1">
      <alignment wrapText="1"/>
    </xf>
    <xf numFmtId="0" fontId="16" fillId="0" borderId="0" xfId="0" applyFont="1" applyFill="1" applyAlignment="1">
      <alignment wrapText="1"/>
    </xf>
    <xf numFmtId="0" fontId="16" fillId="0" borderId="0" xfId="0" applyFont="1" applyAlignment="1">
      <alignment horizontal="center"/>
    </xf>
    <xf numFmtId="0" fontId="29" fillId="0" borderId="0" xfId="0" applyFont="1" applyFill="1" applyAlignment="1">
      <alignment wrapText="1"/>
    </xf>
    <xf numFmtId="0" fontId="29" fillId="0" borderId="0" xfId="0" applyFont="1" applyFill="1" applyBorder="1" applyAlignment="1">
      <alignment wrapText="1"/>
    </xf>
    <xf numFmtId="0" fontId="66" fillId="0" borderId="0" xfId="0" applyFont="1" applyFill="1" applyAlignment="1">
      <alignment wrapText="1"/>
    </xf>
    <xf numFmtId="0" fontId="66" fillId="0" borderId="0" xfId="0" applyFont="1" applyFill="1" applyAlignment="1">
      <alignment horizontal="center" wrapText="1"/>
    </xf>
    <xf numFmtId="0" fontId="66" fillId="0" borderId="0" xfId="0" applyFont="1" applyFill="1" applyAlignment="1">
      <alignment horizontal="center"/>
    </xf>
    <xf numFmtId="0" fontId="66" fillId="0" borderId="0" xfId="0" applyFont="1" applyFill="1" applyBorder="1" applyAlignment="1">
      <alignment horizontal="center"/>
    </xf>
    <xf numFmtId="0" fontId="66" fillId="0" borderId="0" xfId="0" applyFont="1" applyFill="1" applyBorder="1" applyAlignment="1">
      <alignment horizontal="center" wrapText="1"/>
    </xf>
    <xf numFmtId="0" fontId="29" fillId="0" borderId="18" xfId="0" applyFont="1" applyFill="1" applyBorder="1" applyAlignment="1">
      <alignment horizontal="left" wrapText="1"/>
    </xf>
    <xf numFmtId="0" fontId="29" fillId="0" borderId="0" xfId="0" quotePrefix="1" applyFont="1" applyFill="1" applyAlignment="1">
      <alignment wrapText="1"/>
    </xf>
    <xf numFmtId="0" fontId="66" fillId="0" borderId="18" xfId="0" applyFont="1" applyFill="1" applyBorder="1" applyAlignment="1">
      <alignment horizontal="center" wrapText="1"/>
    </xf>
    <xf numFmtId="0" fontId="66" fillId="0" borderId="18" xfId="0" applyFont="1" applyFill="1" applyBorder="1" applyAlignment="1">
      <alignment horizontal="center"/>
    </xf>
    <xf numFmtId="0" fontId="29" fillId="0" borderId="0" xfId="0" applyFont="1" applyFill="1" applyAlignment="1">
      <alignment vertical="top" wrapText="1"/>
    </xf>
    <xf numFmtId="10" fontId="29" fillId="0" borderId="0" xfId="0" applyNumberFormat="1" applyFont="1" applyFill="1" applyAlignment="1">
      <alignment horizontal="left"/>
    </xf>
    <xf numFmtId="0" fontId="29" fillId="0" borderId="0" xfId="0" applyFont="1" applyFill="1" applyAlignment="1">
      <alignment horizontal="left" wrapText="1"/>
    </xf>
    <xf numFmtId="0" fontId="29" fillId="0" borderId="0" xfId="0" applyFont="1" applyFill="1" applyAlignment="1">
      <alignment horizontal="left" vertical="top" wrapText="1"/>
    </xf>
    <xf numFmtId="0" fontId="67" fillId="0" borderId="0" xfId="0" applyFont="1" applyFill="1" applyAlignment="1">
      <alignment wrapText="1"/>
    </xf>
    <xf numFmtId="0" fontId="20" fillId="0" borderId="0" xfId="0" applyFont="1" applyFill="1" applyAlignment="1">
      <alignment vertical="top" wrapText="1"/>
    </xf>
    <xf numFmtId="0" fontId="20" fillId="0" borderId="0" xfId="0" applyFont="1" applyFill="1" applyAlignment="1">
      <alignment horizontal="left" vertical="top" wrapText="1"/>
    </xf>
    <xf numFmtId="0" fontId="20" fillId="0" borderId="0" xfId="0" applyFont="1" applyFill="1" applyAlignment="1">
      <alignment wrapText="1"/>
    </xf>
    <xf numFmtId="0" fontId="20" fillId="0" borderId="18" xfId="0" applyFont="1" applyFill="1" applyBorder="1" applyAlignment="1">
      <alignment horizontal="left" wrapText="1"/>
    </xf>
    <xf numFmtId="0" fontId="20" fillId="0" borderId="0" xfId="0" applyFont="1" applyFill="1" applyBorder="1" applyAlignment="1">
      <alignment wrapText="1"/>
    </xf>
    <xf numFmtId="0" fontId="18" fillId="0" borderId="18" xfId="0" applyFont="1" applyFill="1" applyBorder="1" applyAlignment="1">
      <alignment horizontal="center" wrapText="1"/>
    </xf>
    <xf numFmtId="0" fontId="18" fillId="0" borderId="18" xfId="0" applyFont="1" applyFill="1" applyBorder="1" applyAlignment="1">
      <alignment horizontal="center"/>
    </xf>
    <xf numFmtId="0" fontId="20" fillId="0" borderId="0" xfId="0" quotePrefix="1" applyFont="1" applyFill="1" applyAlignment="1">
      <alignment wrapText="1"/>
    </xf>
    <xf numFmtId="0" fontId="18" fillId="0" borderId="0" xfId="0" applyFont="1" applyFill="1" applyAlignment="1">
      <alignment horizontal="center" wrapText="1"/>
    </xf>
    <xf numFmtId="0" fontId="18" fillId="0" borderId="0" xfId="0" applyFont="1" applyFill="1" applyBorder="1" applyAlignment="1">
      <alignment horizontal="center" wrapText="1"/>
    </xf>
    <xf numFmtId="0" fontId="18" fillId="0" borderId="0" xfId="0" applyFont="1" applyFill="1" applyAlignment="1">
      <alignment horizontal="center"/>
    </xf>
    <xf numFmtId="0" fontId="18" fillId="0" borderId="0" xfId="0" applyFont="1" applyFill="1" applyBorder="1" applyAlignment="1">
      <alignment horizontal="center"/>
    </xf>
    <xf numFmtId="0" fontId="18" fillId="0" borderId="0" xfId="0" applyFont="1" applyFill="1" applyAlignment="1">
      <alignment wrapText="1"/>
    </xf>
    <xf numFmtId="0" fontId="21" fillId="0" borderId="0" xfId="0" applyFont="1" applyFill="1" applyAlignment="1">
      <alignment wrapText="1"/>
    </xf>
    <xf numFmtId="10" fontId="20" fillId="0" borderId="0" xfId="0" applyNumberFormat="1" applyFont="1" applyFill="1" applyAlignment="1">
      <alignment horizontal="left"/>
    </xf>
    <xf numFmtId="0" fontId="20" fillId="0" borderId="0" xfId="0" applyFont="1" applyFill="1" applyAlignment="1">
      <alignment horizontal="left" wrapText="1"/>
    </xf>
    <xf numFmtId="0" fontId="20" fillId="0" borderId="0" xfId="0" applyFont="1" applyFill="1" applyBorder="1"/>
    <xf numFmtId="43" fontId="66" fillId="0" borderId="10" xfId="644" applyFont="1" applyFill="1" applyBorder="1" applyAlignment="1">
      <alignment horizontal="center"/>
    </xf>
    <xf numFmtId="43" fontId="66" fillId="0" borderId="11" xfId="644" applyFont="1" applyFill="1" applyBorder="1" applyAlignment="1">
      <alignment horizontal="center"/>
    </xf>
    <xf numFmtId="43" fontId="66" fillId="0" borderId="12" xfId="644" applyFont="1" applyFill="1" applyBorder="1" applyAlignment="1">
      <alignment horizontal="center"/>
    </xf>
    <xf numFmtId="9" fontId="66" fillId="0" borderId="10" xfId="3" applyFont="1" applyFill="1" applyBorder="1" applyAlignment="1">
      <alignment horizontal="center"/>
    </xf>
    <xf numFmtId="9" fontId="66" fillId="0" borderId="11" xfId="3" applyFont="1" applyFill="1" applyBorder="1" applyAlignment="1">
      <alignment horizontal="center"/>
    </xf>
    <xf numFmtId="9" fontId="66" fillId="0" borderId="12" xfId="3" applyFont="1" applyFill="1" applyBorder="1" applyAlignment="1">
      <alignment horizontal="center"/>
    </xf>
    <xf numFmtId="43" fontId="66" fillId="0" borderId="13" xfId="644" applyFont="1" applyFill="1" applyBorder="1" applyAlignment="1">
      <alignment horizontal="center" wrapText="1"/>
    </xf>
    <xf numFmtId="43" fontId="66" fillId="0" borderId="0" xfId="644" applyFont="1" applyFill="1" applyBorder="1" applyAlignment="1">
      <alignment horizontal="center" wrapText="1"/>
    </xf>
    <xf numFmtId="43" fontId="66" fillId="0" borderId="14" xfId="644" applyFont="1" applyFill="1" applyBorder="1" applyAlignment="1">
      <alignment horizontal="center" wrapText="1"/>
    </xf>
    <xf numFmtId="43" fontId="66" fillId="0" borderId="10" xfId="644" applyFont="1" applyFill="1" applyBorder="1" applyAlignment="1">
      <alignment horizontal="center" vertical="center" wrapText="1"/>
    </xf>
    <xf numFmtId="43" fontId="66" fillId="0" borderId="11" xfId="644" applyFont="1" applyFill="1" applyBorder="1" applyAlignment="1">
      <alignment horizontal="center" vertical="center" wrapText="1"/>
    </xf>
    <xf numFmtId="43" fontId="66" fillId="0" borderId="12" xfId="644" applyFont="1" applyFill="1" applyBorder="1" applyAlignment="1">
      <alignment horizontal="center" vertical="center" wrapText="1"/>
    </xf>
    <xf numFmtId="43" fontId="66" fillId="0" borderId="10" xfId="644" applyFont="1" applyFill="1" applyBorder="1" applyAlignment="1">
      <alignment horizontal="center" wrapText="1"/>
    </xf>
    <xf numFmtId="43" fontId="66" fillId="0" borderId="11" xfId="644" applyFont="1" applyFill="1" applyBorder="1" applyAlignment="1">
      <alignment horizontal="center" wrapText="1"/>
    </xf>
    <xf numFmtId="43" fontId="66" fillId="0" borderId="12" xfId="644" applyFont="1" applyFill="1" applyBorder="1" applyAlignment="1">
      <alignment horizontal="center" wrapText="1"/>
    </xf>
    <xf numFmtId="0" fontId="0" fillId="0" borderId="0" xfId="0" applyAlignment="1">
      <alignment horizontal="center"/>
    </xf>
  </cellXfs>
  <cellStyles count="47192">
    <cellStyle name="20% - Accent1" xfId="21" builtinId="30" customBuiltin="1"/>
    <cellStyle name="20% - Accent1 10" xfId="1574"/>
    <cellStyle name="20% - Accent1 10 2" xfId="1575"/>
    <cellStyle name="20% - Accent1 10 2 2" xfId="1576"/>
    <cellStyle name="20% - Accent1 10 3" xfId="1577"/>
    <cellStyle name="20% - Accent1 11" xfId="1578"/>
    <cellStyle name="20% - Accent1 11 2" xfId="1579"/>
    <cellStyle name="20% - Accent1 11 2 2" xfId="1580"/>
    <cellStyle name="20% - Accent1 11 3" xfId="1581"/>
    <cellStyle name="20% - Accent1 12" xfId="1582"/>
    <cellStyle name="20% - Accent1 12 2" xfId="1583"/>
    <cellStyle name="20% - Accent1 12 2 2" xfId="1584"/>
    <cellStyle name="20% - Accent1 12 3" xfId="1585"/>
    <cellStyle name="20% - Accent1 13" xfId="1586"/>
    <cellStyle name="20% - Accent1 13 2" xfId="1587"/>
    <cellStyle name="20% - Accent1 13 2 2" xfId="1588"/>
    <cellStyle name="20% - Accent1 13 3" xfId="1589"/>
    <cellStyle name="20% - Accent1 14" xfId="1590"/>
    <cellStyle name="20% - Accent1 14 2" xfId="1591"/>
    <cellStyle name="20% - Accent1 14 2 2" xfId="1592"/>
    <cellStyle name="20% - Accent1 14 3" xfId="1593"/>
    <cellStyle name="20% - Accent1 15" xfId="1594"/>
    <cellStyle name="20% - Accent1 15 2" xfId="1595"/>
    <cellStyle name="20% - Accent1 15 2 2" xfId="1596"/>
    <cellStyle name="20% - Accent1 15 3" xfId="1597"/>
    <cellStyle name="20% - Accent1 16" xfId="1598"/>
    <cellStyle name="20% - Accent1 16 2" xfId="1599"/>
    <cellStyle name="20% - Accent1 16 2 2" xfId="1600"/>
    <cellStyle name="20% - Accent1 16 3" xfId="1601"/>
    <cellStyle name="20% - Accent1 17" xfId="1602"/>
    <cellStyle name="20% - Accent1 17 2" xfId="1603"/>
    <cellStyle name="20% - Accent1 17 2 2" xfId="1604"/>
    <cellStyle name="20% - Accent1 17 3" xfId="1605"/>
    <cellStyle name="20% - Accent1 18" xfId="1606"/>
    <cellStyle name="20% - Accent1 18 2" xfId="1607"/>
    <cellStyle name="20% - Accent1 18 2 2" xfId="1608"/>
    <cellStyle name="20% - Accent1 18 3" xfId="1609"/>
    <cellStyle name="20% - Accent1 19" xfId="1610"/>
    <cellStyle name="20% - Accent1 19 2" xfId="1611"/>
    <cellStyle name="20% - Accent1 19 2 2" xfId="1612"/>
    <cellStyle name="20% - Accent1 19 3" xfId="1613"/>
    <cellStyle name="20% - Accent1 2" xfId="44"/>
    <cellStyle name="20% - Accent1 2 2" xfId="45"/>
    <cellStyle name="20% - Accent1 2 2 2" xfId="46"/>
    <cellStyle name="20% - Accent1 2 2 2 2" xfId="47"/>
    <cellStyle name="20% - Accent1 2 2 2 2 2" xfId="48"/>
    <cellStyle name="20% - Accent1 2 2 2 3" xfId="49"/>
    <cellStyle name="20% - Accent1 2 2 3" xfId="50"/>
    <cellStyle name="20% - Accent1 2 2 3 2" xfId="51"/>
    <cellStyle name="20% - Accent1 2 2 3 2 2" xfId="52"/>
    <cellStyle name="20% - Accent1 2 2 3 3" xfId="53"/>
    <cellStyle name="20% - Accent1 2 2 4" xfId="54"/>
    <cellStyle name="20% - Accent1 2 2 4 2" xfId="55"/>
    <cellStyle name="20% - Accent1 2 2 5" xfId="56"/>
    <cellStyle name="20% - Accent1 2 3" xfId="57"/>
    <cellStyle name="20% - Accent1 2 3 2" xfId="58"/>
    <cellStyle name="20% - Accent1 2 3 2 2" xfId="59"/>
    <cellStyle name="20% - Accent1 2 3 3" xfId="60"/>
    <cellStyle name="20% - Accent1 2 4" xfId="61"/>
    <cellStyle name="20% - Accent1 2 4 2" xfId="62"/>
    <cellStyle name="20% - Accent1 2 4 2 2" xfId="63"/>
    <cellStyle name="20% - Accent1 2 4 3" xfId="64"/>
    <cellStyle name="20% - Accent1 2 5" xfId="65"/>
    <cellStyle name="20% - Accent1 2 5 2" xfId="66"/>
    <cellStyle name="20% - Accent1 2 6" xfId="67"/>
    <cellStyle name="20% - Accent1 2 7" xfId="47135"/>
    <cellStyle name="20% - Accent1 20" xfId="1614"/>
    <cellStyle name="20% - Accent1 20 2" xfId="1615"/>
    <cellStyle name="20% - Accent1 20 2 2" xfId="1616"/>
    <cellStyle name="20% - Accent1 20 3" xfId="1617"/>
    <cellStyle name="20% - Accent1 21" xfId="1618"/>
    <cellStyle name="20% - Accent1 21 2" xfId="1619"/>
    <cellStyle name="20% - Accent1 21 2 2" xfId="1620"/>
    <cellStyle name="20% - Accent1 21 3" xfId="1621"/>
    <cellStyle name="20% - Accent1 22" xfId="1622"/>
    <cellStyle name="20% - Accent1 22 2" xfId="1623"/>
    <cellStyle name="20% - Accent1 22 2 2" xfId="1624"/>
    <cellStyle name="20% - Accent1 22 3" xfId="1625"/>
    <cellStyle name="20% - Accent1 23" xfId="1626"/>
    <cellStyle name="20% - Accent1 23 2" xfId="1627"/>
    <cellStyle name="20% - Accent1 23 2 2" xfId="1628"/>
    <cellStyle name="20% - Accent1 23 3" xfId="1629"/>
    <cellStyle name="20% - Accent1 24" xfId="1630"/>
    <cellStyle name="20% - Accent1 24 2" xfId="1631"/>
    <cellStyle name="20% - Accent1 24 2 2" xfId="1632"/>
    <cellStyle name="20% - Accent1 24 3" xfId="1633"/>
    <cellStyle name="20% - Accent1 25" xfId="1634"/>
    <cellStyle name="20% - Accent1 25 2" xfId="1635"/>
    <cellStyle name="20% - Accent1 25 2 2" xfId="1636"/>
    <cellStyle name="20% - Accent1 25 3" xfId="1637"/>
    <cellStyle name="20% - Accent1 26" xfId="1638"/>
    <cellStyle name="20% - Accent1 26 2" xfId="1639"/>
    <cellStyle name="20% - Accent1 27" xfId="1640"/>
    <cellStyle name="20% - Accent1 28" xfId="1641"/>
    <cellStyle name="20% - Accent1 3" xfId="68"/>
    <cellStyle name="20% - Accent1 3 2" xfId="69"/>
    <cellStyle name="20% - Accent1 3 2 2" xfId="70"/>
    <cellStyle name="20% - Accent1 3 2 2 2" xfId="71"/>
    <cellStyle name="20% - Accent1 3 2 2 2 2" xfId="1642"/>
    <cellStyle name="20% - Accent1 3 2 2 3" xfId="1643"/>
    <cellStyle name="20% - Accent1 3 2 3" xfId="72"/>
    <cellStyle name="20% - Accent1 3 2 3 2" xfId="1644"/>
    <cellStyle name="20% - Accent1 3 2 4" xfId="1645"/>
    <cellStyle name="20% - Accent1 3 3" xfId="73"/>
    <cellStyle name="20% - Accent1 3 3 2" xfId="74"/>
    <cellStyle name="20% - Accent1 3 3 2 2" xfId="75"/>
    <cellStyle name="20% - Accent1 3 3 3" xfId="76"/>
    <cellStyle name="20% - Accent1 3 4" xfId="77"/>
    <cellStyle name="20% - Accent1 3 4 2" xfId="78"/>
    <cellStyle name="20% - Accent1 3 5" xfId="79"/>
    <cellStyle name="20% - Accent1 3 6" xfId="47151"/>
    <cellStyle name="20% - Accent1 4" xfId="80"/>
    <cellStyle name="20% - Accent1 4 2" xfId="81"/>
    <cellStyle name="20% - Accent1 4 2 2" xfId="82"/>
    <cellStyle name="20% - Accent1 4 2 2 2" xfId="1646"/>
    <cellStyle name="20% - Accent1 4 2 2 2 2" xfId="1647"/>
    <cellStyle name="20% - Accent1 4 2 2 3" xfId="1648"/>
    <cellStyle name="20% - Accent1 4 2 3" xfId="1649"/>
    <cellStyle name="20% - Accent1 4 2 3 2" xfId="1650"/>
    <cellStyle name="20% - Accent1 4 2 4" xfId="1651"/>
    <cellStyle name="20% - Accent1 4 3" xfId="83"/>
    <cellStyle name="20% - Accent1 4 3 2" xfId="1652"/>
    <cellStyle name="20% - Accent1 4 3 2 2" xfId="1653"/>
    <cellStyle name="20% - Accent1 4 3 3" xfId="1654"/>
    <cellStyle name="20% - Accent1 4 4" xfId="1655"/>
    <cellStyle name="20% - Accent1 4 4 2" xfId="1656"/>
    <cellStyle name="20% - Accent1 4 5" xfId="1657"/>
    <cellStyle name="20% - Accent1 5" xfId="84"/>
    <cellStyle name="20% - Accent1 5 2" xfId="85"/>
    <cellStyle name="20% - Accent1 5 2 2" xfId="86"/>
    <cellStyle name="20% - Accent1 5 2 2 2" xfId="1658"/>
    <cellStyle name="20% - Accent1 5 2 3" xfId="1659"/>
    <cellStyle name="20% - Accent1 5 3" xfId="87"/>
    <cellStyle name="20% - Accent1 5 3 2" xfId="1660"/>
    <cellStyle name="20% - Accent1 5 4" xfId="1661"/>
    <cellStyle name="20% - Accent1 6" xfId="88"/>
    <cellStyle name="20% - Accent1 6 2" xfId="89"/>
    <cellStyle name="20% - Accent1 6 2 2" xfId="1662"/>
    <cellStyle name="20% - Accent1 6 2 2 2" xfId="1663"/>
    <cellStyle name="20% - Accent1 6 2 3" xfId="1664"/>
    <cellStyle name="20% - Accent1 6 3" xfId="1665"/>
    <cellStyle name="20% - Accent1 6 3 2" xfId="1666"/>
    <cellStyle name="20% - Accent1 6 4" xfId="1667"/>
    <cellStyle name="20% - Accent1 7" xfId="90"/>
    <cellStyle name="20% - Accent1 7 2" xfId="91"/>
    <cellStyle name="20% - Accent1 7 2 2" xfId="1668"/>
    <cellStyle name="20% - Accent1 7 2 2 2" xfId="1669"/>
    <cellStyle name="20% - Accent1 7 2 3" xfId="1670"/>
    <cellStyle name="20% - Accent1 7 3" xfId="1671"/>
    <cellStyle name="20% - Accent1 7 3 2" xfId="1672"/>
    <cellStyle name="20% - Accent1 7 4" xfId="1673"/>
    <cellStyle name="20% - Accent1 8" xfId="92"/>
    <cellStyle name="20% - Accent1 8 2" xfId="1674"/>
    <cellStyle name="20% - Accent1 8 2 2" xfId="1675"/>
    <cellStyle name="20% - Accent1 8 3" xfId="1676"/>
    <cellStyle name="20% - Accent1 9" xfId="93"/>
    <cellStyle name="20% - Accent1 9 2" xfId="1512"/>
    <cellStyle name="20% - Accent1 9 2 2" xfId="1678"/>
    <cellStyle name="20% - Accent1 9 2 3" xfId="1677"/>
    <cellStyle name="20% - Accent1 9 3" xfId="1679"/>
    <cellStyle name="20% - Accent2" xfId="25" builtinId="34" customBuiltin="1"/>
    <cellStyle name="20% - Accent2 10" xfId="1680"/>
    <cellStyle name="20% - Accent2 10 2" xfId="1681"/>
    <cellStyle name="20% - Accent2 10 2 2" xfId="1682"/>
    <cellStyle name="20% - Accent2 10 3" xfId="1683"/>
    <cellStyle name="20% - Accent2 11" xfId="1684"/>
    <cellStyle name="20% - Accent2 11 2" xfId="1685"/>
    <cellStyle name="20% - Accent2 11 2 2" xfId="1686"/>
    <cellStyle name="20% - Accent2 11 3" xfId="1687"/>
    <cellStyle name="20% - Accent2 12" xfId="1688"/>
    <cellStyle name="20% - Accent2 12 2" xfId="1689"/>
    <cellStyle name="20% - Accent2 12 2 2" xfId="1690"/>
    <cellStyle name="20% - Accent2 12 3" xfId="1691"/>
    <cellStyle name="20% - Accent2 13" xfId="1692"/>
    <cellStyle name="20% - Accent2 13 2" xfId="1693"/>
    <cellStyle name="20% - Accent2 13 2 2" xfId="1694"/>
    <cellStyle name="20% - Accent2 13 3" xfId="1695"/>
    <cellStyle name="20% - Accent2 14" xfId="1696"/>
    <cellStyle name="20% - Accent2 14 2" xfId="1697"/>
    <cellStyle name="20% - Accent2 14 2 2" xfId="1698"/>
    <cellStyle name="20% - Accent2 14 3" xfId="1699"/>
    <cellStyle name="20% - Accent2 15" xfId="1700"/>
    <cellStyle name="20% - Accent2 15 2" xfId="1701"/>
    <cellStyle name="20% - Accent2 15 2 2" xfId="1702"/>
    <cellStyle name="20% - Accent2 15 3" xfId="1703"/>
    <cellStyle name="20% - Accent2 16" xfId="1704"/>
    <cellStyle name="20% - Accent2 16 2" xfId="1705"/>
    <cellStyle name="20% - Accent2 16 2 2" xfId="1706"/>
    <cellStyle name="20% - Accent2 16 3" xfId="1707"/>
    <cellStyle name="20% - Accent2 17" xfId="1708"/>
    <cellStyle name="20% - Accent2 17 2" xfId="1709"/>
    <cellStyle name="20% - Accent2 17 2 2" xfId="1710"/>
    <cellStyle name="20% - Accent2 17 3" xfId="1711"/>
    <cellStyle name="20% - Accent2 18" xfId="1712"/>
    <cellStyle name="20% - Accent2 18 2" xfId="1713"/>
    <cellStyle name="20% - Accent2 18 2 2" xfId="1714"/>
    <cellStyle name="20% - Accent2 18 3" xfId="1715"/>
    <cellStyle name="20% - Accent2 19" xfId="1716"/>
    <cellStyle name="20% - Accent2 19 2" xfId="1717"/>
    <cellStyle name="20% - Accent2 19 2 2" xfId="1718"/>
    <cellStyle name="20% - Accent2 19 3" xfId="1719"/>
    <cellStyle name="20% - Accent2 2" xfId="94"/>
    <cellStyle name="20% - Accent2 2 2" xfId="95"/>
    <cellStyle name="20% - Accent2 2 2 2" xfId="96"/>
    <cellStyle name="20% - Accent2 2 2 2 2" xfId="97"/>
    <cellStyle name="20% - Accent2 2 2 2 2 2" xfId="98"/>
    <cellStyle name="20% - Accent2 2 2 2 3" xfId="99"/>
    <cellStyle name="20% - Accent2 2 2 3" xfId="100"/>
    <cellStyle name="20% - Accent2 2 2 3 2" xfId="101"/>
    <cellStyle name="20% - Accent2 2 2 3 2 2" xfId="102"/>
    <cellStyle name="20% - Accent2 2 2 3 3" xfId="103"/>
    <cellStyle name="20% - Accent2 2 2 4" xfId="104"/>
    <cellStyle name="20% - Accent2 2 2 4 2" xfId="105"/>
    <cellStyle name="20% - Accent2 2 2 5" xfId="106"/>
    <cellStyle name="20% - Accent2 2 3" xfId="107"/>
    <cellStyle name="20% - Accent2 2 3 2" xfId="108"/>
    <cellStyle name="20% - Accent2 2 3 2 2" xfId="109"/>
    <cellStyle name="20% - Accent2 2 3 3" xfId="110"/>
    <cellStyle name="20% - Accent2 2 4" xfId="111"/>
    <cellStyle name="20% - Accent2 2 4 2" xfId="112"/>
    <cellStyle name="20% - Accent2 2 4 2 2" xfId="113"/>
    <cellStyle name="20% - Accent2 2 4 3" xfId="114"/>
    <cellStyle name="20% - Accent2 2 5" xfId="115"/>
    <cellStyle name="20% - Accent2 2 5 2" xfId="116"/>
    <cellStyle name="20% - Accent2 2 6" xfId="117"/>
    <cellStyle name="20% - Accent2 2 7" xfId="47137"/>
    <cellStyle name="20% - Accent2 20" xfId="1720"/>
    <cellStyle name="20% - Accent2 20 2" xfId="1721"/>
    <cellStyle name="20% - Accent2 20 2 2" xfId="1722"/>
    <cellStyle name="20% - Accent2 20 3" xfId="1723"/>
    <cellStyle name="20% - Accent2 21" xfId="1724"/>
    <cellStyle name="20% - Accent2 21 2" xfId="1725"/>
    <cellStyle name="20% - Accent2 21 2 2" xfId="1726"/>
    <cellStyle name="20% - Accent2 21 3" xfId="1727"/>
    <cellStyle name="20% - Accent2 22" xfId="1728"/>
    <cellStyle name="20% - Accent2 22 2" xfId="1729"/>
    <cellStyle name="20% - Accent2 22 2 2" xfId="1730"/>
    <cellStyle name="20% - Accent2 22 3" xfId="1731"/>
    <cellStyle name="20% - Accent2 23" xfId="1732"/>
    <cellStyle name="20% - Accent2 23 2" xfId="1733"/>
    <cellStyle name="20% - Accent2 23 2 2" xfId="1734"/>
    <cellStyle name="20% - Accent2 23 3" xfId="1735"/>
    <cellStyle name="20% - Accent2 24" xfId="1736"/>
    <cellStyle name="20% - Accent2 24 2" xfId="1737"/>
    <cellStyle name="20% - Accent2 24 2 2" xfId="1738"/>
    <cellStyle name="20% - Accent2 24 3" xfId="1739"/>
    <cellStyle name="20% - Accent2 25" xfId="1740"/>
    <cellStyle name="20% - Accent2 25 2" xfId="1741"/>
    <cellStyle name="20% - Accent2 25 2 2" xfId="1742"/>
    <cellStyle name="20% - Accent2 25 3" xfId="1743"/>
    <cellStyle name="20% - Accent2 26" xfId="1744"/>
    <cellStyle name="20% - Accent2 26 2" xfId="1745"/>
    <cellStyle name="20% - Accent2 27" xfId="1746"/>
    <cellStyle name="20% - Accent2 28" xfId="1747"/>
    <cellStyle name="20% - Accent2 3" xfId="118"/>
    <cellStyle name="20% - Accent2 3 2" xfId="119"/>
    <cellStyle name="20% - Accent2 3 2 2" xfId="120"/>
    <cellStyle name="20% - Accent2 3 2 2 2" xfId="121"/>
    <cellStyle name="20% - Accent2 3 2 2 2 2" xfId="1748"/>
    <cellStyle name="20% - Accent2 3 2 2 3" xfId="1749"/>
    <cellStyle name="20% - Accent2 3 2 3" xfId="122"/>
    <cellStyle name="20% - Accent2 3 2 3 2" xfId="1750"/>
    <cellStyle name="20% - Accent2 3 2 4" xfId="1751"/>
    <cellStyle name="20% - Accent2 3 3" xfId="123"/>
    <cellStyle name="20% - Accent2 3 3 2" xfId="124"/>
    <cellStyle name="20% - Accent2 3 3 2 2" xfId="125"/>
    <cellStyle name="20% - Accent2 3 3 3" xfId="126"/>
    <cellStyle name="20% - Accent2 3 4" xfId="127"/>
    <cellStyle name="20% - Accent2 3 4 2" xfId="128"/>
    <cellStyle name="20% - Accent2 3 5" xfId="129"/>
    <cellStyle name="20% - Accent2 3 6" xfId="47152"/>
    <cellStyle name="20% - Accent2 4" xfId="130"/>
    <cellStyle name="20% - Accent2 4 2" xfId="131"/>
    <cellStyle name="20% - Accent2 4 2 2" xfId="132"/>
    <cellStyle name="20% - Accent2 4 2 2 2" xfId="1752"/>
    <cellStyle name="20% - Accent2 4 2 2 2 2" xfId="1753"/>
    <cellStyle name="20% - Accent2 4 2 2 3" xfId="1754"/>
    <cellStyle name="20% - Accent2 4 2 3" xfId="1755"/>
    <cellStyle name="20% - Accent2 4 2 3 2" xfId="1756"/>
    <cellStyle name="20% - Accent2 4 2 4" xfId="1757"/>
    <cellStyle name="20% - Accent2 4 3" xfId="133"/>
    <cellStyle name="20% - Accent2 4 3 2" xfId="1758"/>
    <cellStyle name="20% - Accent2 4 3 2 2" xfId="1759"/>
    <cellStyle name="20% - Accent2 4 3 3" xfId="1760"/>
    <cellStyle name="20% - Accent2 4 4" xfId="1761"/>
    <cellStyle name="20% - Accent2 4 4 2" xfId="1762"/>
    <cellStyle name="20% - Accent2 4 5" xfId="1763"/>
    <cellStyle name="20% - Accent2 5" xfId="134"/>
    <cellStyle name="20% - Accent2 5 2" xfId="135"/>
    <cellStyle name="20% - Accent2 5 2 2" xfId="136"/>
    <cellStyle name="20% - Accent2 5 2 2 2" xfId="1764"/>
    <cellStyle name="20% - Accent2 5 2 3" xfId="1765"/>
    <cellStyle name="20% - Accent2 5 3" xfId="137"/>
    <cellStyle name="20% - Accent2 5 3 2" xfId="1766"/>
    <cellStyle name="20% - Accent2 5 4" xfId="1767"/>
    <cellStyle name="20% - Accent2 6" xfId="138"/>
    <cellStyle name="20% - Accent2 6 2" xfId="139"/>
    <cellStyle name="20% - Accent2 6 2 2" xfId="1768"/>
    <cellStyle name="20% - Accent2 6 2 2 2" xfId="1769"/>
    <cellStyle name="20% - Accent2 6 2 3" xfId="1770"/>
    <cellStyle name="20% - Accent2 6 3" xfId="1771"/>
    <cellStyle name="20% - Accent2 6 3 2" xfId="1772"/>
    <cellStyle name="20% - Accent2 6 4" xfId="1773"/>
    <cellStyle name="20% - Accent2 7" xfId="140"/>
    <cellStyle name="20% - Accent2 7 2" xfId="141"/>
    <cellStyle name="20% - Accent2 7 2 2" xfId="1774"/>
    <cellStyle name="20% - Accent2 7 2 2 2" xfId="1775"/>
    <cellStyle name="20% - Accent2 7 2 3" xfId="1776"/>
    <cellStyle name="20% - Accent2 7 3" xfId="1777"/>
    <cellStyle name="20% - Accent2 7 3 2" xfId="1778"/>
    <cellStyle name="20% - Accent2 7 4" xfId="1779"/>
    <cellStyle name="20% - Accent2 8" xfId="142"/>
    <cellStyle name="20% - Accent2 8 2" xfId="1780"/>
    <cellStyle name="20% - Accent2 8 2 2" xfId="1781"/>
    <cellStyle name="20% - Accent2 8 3" xfId="1782"/>
    <cellStyle name="20% - Accent2 9" xfId="143"/>
    <cellStyle name="20% - Accent2 9 2" xfId="1513"/>
    <cellStyle name="20% - Accent2 9 2 2" xfId="1784"/>
    <cellStyle name="20% - Accent2 9 2 3" xfId="1783"/>
    <cellStyle name="20% - Accent2 9 3" xfId="1785"/>
    <cellStyle name="20% - Accent3" xfId="29" builtinId="38" customBuiltin="1"/>
    <cellStyle name="20% - Accent3 10" xfId="1786"/>
    <cellStyle name="20% - Accent3 10 2" xfId="1787"/>
    <cellStyle name="20% - Accent3 10 2 2" xfId="1788"/>
    <cellStyle name="20% - Accent3 10 3" xfId="1789"/>
    <cellStyle name="20% - Accent3 11" xfId="1790"/>
    <cellStyle name="20% - Accent3 11 2" xfId="1791"/>
    <cellStyle name="20% - Accent3 11 2 2" xfId="1792"/>
    <cellStyle name="20% - Accent3 11 3" xfId="1793"/>
    <cellStyle name="20% - Accent3 12" xfId="1794"/>
    <cellStyle name="20% - Accent3 12 2" xfId="1795"/>
    <cellStyle name="20% - Accent3 12 2 2" xfId="1796"/>
    <cellStyle name="20% - Accent3 12 3" xfId="1797"/>
    <cellStyle name="20% - Accent3 13" xfId="1798"/>
    <cellStyle name="20% - Accent3 13 2" xfId="1799"/>
    <cellStyle name="20% - Accent3 13 2 2" xfId="1800"/>
    <cellStyle name="20% - Accent3 13 3" xfId="1801"/>
    <cellStyle name="20% - Accent3 14" xfId="1802"/>
    <cellStyle name="20% - Accent3 14 2" xfId="1803"/>
    <cellStyle name="20% - Accent3 14 2 2" xfId="1804"/>
    <cellStyle name="20% - Accent3 14 3" xfId="1805"/>
    <cellStyle name="20% - Accent3 15" xfId="1806"/>
    <cellStyle name="20% - Accent3 15 2" xfId="1807"/>
    <cellStyle name="20% - Accent3 15 2 2" xfId="1808"/>
    <cellStyle name="20% - Accent3 15 3" xfId="1809"/>
    <cellStyle name="20% - Accent3 16" xfId="1810"/>
    <cellStyle name="20% - Accent3 16 2" xfId="1811"/>
    <cellStyle name="20% - Accent3 16 2 2" xfId="1812"/>
    <cellStyle name="20% - Accent3 16 3" xfId="1813"/>
    <cellStyle name="20% - Accent3 17" xfId="1814"/>
    <cellStyle name="20% - Accent3 17 2" xfId="1815"/>
    <cellStyle name="20% - Accent3 17 2 2" xfId="1816"/>
    <cellStyle name="20% - Accent3 17 3" xfId="1817"/>
    <cellStyle name="20% - Accent3 18" xfId="1818"/>
    <cellStyle name="20% - Accent3 18 2" xfId="1819"/>
    <cellStyle name="20% - Accent3 18 2 2" xfId="1820"/>
    <cellStyle name="20% - Accent3 18 3" xfId="1821"/>
    <cellStyle name="20% - Accent3 19" xfId="1822"/>
    <cellStyle name="20% - Accent3 19 2" xfId="1823"/>
    <cellStyle name="20% - Accent3 19 2 2" xfId="1824"/>
    <cellStyle name="20% - Accent3 19 3" xfId="1825"/>
    <cellStyle name="20% - Accent3 2" xfId="144"/>
    <cellStyle name="20% - Accent3 2 2" xfId="145"/>
    <cellStyle name="20% - Accent3 2 2 2" xfId="146"/>
    <cellStyle name="20% - Accent3 2 2 2 2" xfId="147"/>
    <cellStyle name="20% - Accent3 2 2 2 2 2" xfId="148"/>
    <cellStyle name="20% - Accent3 2 2 2 3" xfId="149"/>
    <cellStyle name="20% - Accent3 2 2 3" xfId="150"/>
    <cellStyle name="20% - Accent3 2 2 3 2" xfId="151"/>
    <cellStyle name="20% - Accent3 2 2 3 2 2" xfId="152"/>
    <cellStyle name="20% - Accent3 2 2 3 3" xfId="153"/>
    <cellStyle name="20% - Accent3 2 2 4" xfId="154"/>
    <cellStyle name="20% - Accent3 2 2 4 2" xfId="155"/>
    <cellStyle name="20% - Accent3 2 2 5" xfId="156"/>
    <cellStyle name="20% - Accent3 2 3" xfId="157"/>
    <cellStyle name="20% - Accent3 2 3 2" xfId="158"/>
    <cellStyle name="20% - Accent3 2 3 2 2" xfId="159"/>
    <cellStyle name="20% - Accent3 2 3 3" xfId="160"/>
    <cellStyle name="20% - Accent3 2 4" xfId="161"/>
    <cellStyle name="20% - Accent3 2 4 2" xfId="162"/>
    <cellStyle name="20% - Accent3 2 4 2 2" xfId="163"/>
    <cellStyle name="20% - Accent3 2 4 3" xfId="164"/>
    <cellStyle name="20% - Accent3 2 5" xfId="165"/>
    <cellStyle name="20% - Accent3 2 5 2" xfId="166"/>
    <cellStyle name="20% - Accent3 2 6" xfId="167"/>
    <cellStyle name="20% - Accent3 2 7" xfId="47139"/>
    <cellStyle name="20% - Accent3 20" xfId="1826"/>
    <cellStyle name="20% - Accent3 20 2" xfId="1827"/>
    <cellStyle name="20% - Accent3 20 2 2" xfId="1828"/>
    <cellStyle name="20% - Accent3 20 3" xfId="1829"/>
    <cellStyle name="20% - Accent3 21" xfId="1830"/>
    <cellStyle name="20% - Accent3 21 2" xfId="1831"/>
    <cellStyle name="20% - Accent3 21 2 2" xfId="1832"/>
    <cellStyle name="20% - Accent3 21 3" xfId="1833"/>
    <cellStyle name="20% - Accent3 22" xfId="1834"/>
    <cellStyle name="20% - Accent3 22 2" xfId="1835"/>
    <cellStyle name="20% - Accent3 22 2 2" xfId="1836"/>
    <cellStyle name="20% - Accent3 22 3" xfId="1837"/>
    <cellStyle name="20% - Accent3 23" xfId="1838"/>
    <cellStyle name="20% - Accent3 23 2" xfId="1839"/>
    <cellStyle name="20% - Accent3 23 2 2" xfId="1840"/>
    <cellStyle name="20% - Accent3 23 3" xfId="1841"/>
    <cellStyle name="20% - Accent3 24" xfId="1842"/>
    <cellStyle name="20% - Accent3 24 2" xfId="1843"/>
    <cellStyle name="20% - Accent3 24 2 2" xfId="1844"/>
    <cellStyle name="20% - Accent3 24 3" xfId="1845"/>
    <cellStyle name="20% - Accent3 25" xfId="1846"/>
    <cellStyle name="20% - Accent3 25 2" xfId="1847"/>
    <cellStyle name="20% - Accent3 25 2 2" xfId="1848"/>
    <cellStyle name="20% - Accent3 25 3" xfId="1849"/>
    <cellStyle name="20% - Accent3 26" xfId="1850"/>
    <cellStyle name="20% - Accent3 26 2" xfId="1851"/>
    <cellStyle name="20% - Accent3 27" xfId="1852"/>
    <cellStyle name="20% - Accent3 28" xfId="1853"/>
    <cellStyle name="20% - Accent3 3" xfId="168"/>
    <cellStyle name="20% - Accent3 3 2" xfId="169"/>
    <cellStyle name="20% - Accent3 3 2 2" xfId="170"/>
    <cellStyle name="20% - Accent3 3 2 2 2" xfId="171"/>
    <cellStyle name="20% - Accent3 3 2 2 2 2" xfId="1854"/>
    <cellStyle name="20% - Accent3 3 2 2 3" xfId="1855"/>
    <cellStyle name="20% - Accent3 3 2 3" xfId="172"/>
    <cellStyle name="20% - Accent3 3 2 3 2" xfId="1856"/>
    <cellStyle name="20% - Accent3 3 2 4" xfId="1857"/>
    <cellStyle name="20% - Accent3 3 3" xfId="173"/>
    <cellStyle name="20% - Accent3 3 3 2" xfId="174"/>
    <cellStyle name="20% - Accent3 3 3 2 2" xfId="175"/>
    <cellStyle name="20% - Accent3 3 3 3" xfId="176"/>
    <cellStyle name="20% - Accent3 3 4" xfId="177"/>
    <cellStyle name="20% - Accent3 3 4 2" xfId="178"/>
    <cellStyle name="20% - Accent3 3 5" xfId="179"/>
    <cellStyle name="20% - Accent3 3 6" xfId="47153"/>
    <cellStyle name="20% - Accent3 4" xfId="180"/>
    <cellStyle name="20% - Accent3 4 2" xfId="181"/>
    <cellStyle name="20% - Accent3 4 2 2" xfId="182"/>
    <cellStyle name="20% - Accent3 4 2 2 2" xfId="1858"/>
    <cellStyle name="20% - Accent3 4 2 2 2 2" xfId="1859"/>
    <cellStyle name="20% - Accent3 4 2 2 3" xfId="1860"/>
    <cellStyle name="20% - Accent3 4 2 3" xfId="1861"/>
    <cellStyle name="20% - Accent3 4 2 3 2" xfId="1862"/>
    <cellStyle name="20% - Accent3 4 2 4" xfId="1863"/>
    <cellStyle name="20% - Accent3 4 3" xfId="183"/>
    <cellStyle name="20% - Accent3 4 3 2" xfId="1864"/>
    <cellStyle name="20% - Accent3 4 3 2 2" xfId="1865"/>
    <cellStyle name="20% - Accent3 4 3 3" xfId="1866"/>
    <cellStyle name="20% - Accent3 4 4" xfId="1867"/>
    <cellStyle name="20% - Accent3 4 4 2" xfId="1868"/>
    <cellStyle name="20% - Accent3 4 5" xfId="1869"/>
    <cellStyle name="20% - Accent3 5" xfId="184"/>
    <cellStyle name="20% - Accent3 5 2" xfId="185"/>
    <cellStyle name="20% - Accent3 5 2 2" xfId="186"/>
    <cellStyle name="20% - Accent3 5 2 2 2" xfId="1870"/>
    <cellStyle name="20% - Accent3 5 2 3" xfId="1871"/>
    <cellStyle name="20% - Accent3 5 3" xfId="187"/>
    <cellStyle name="20% - Accent3 5 3 2" xfId="1872"/>
    <cellStyle name="20% - Accent3 5 4" xfId="1873"/>
    <cellStyle name="20% - Accent3 6" xfId="188"/>
    <cellStyle name="20% - Accent3 6 2" xfId="189"/>
    <cellStyle name="20% - Accent3 6 2 2" xfId="1874"/>
    <cellStyle name="20% - Accent3 6 2 2 2" xfId="1875"/>
    <cellStyle name="20% - Accent3 6 2 3" xfId="1876"/>
    <cellStyle name="20% - Accent3 6 3" xfId="1877"/>
    <cellStyle name="20% - Accent3 6 3 2" xfId="1878"/>
    <cellStyle name="20% - Accent3 6 4" xfId="1879"/>
    <cellStyle name="20% - Accent3 7" xfId="190"/>
    <cellStyle name="20% - Accent3 7 2" xfId="191"/>
    <cellStyle name="20% - Accent3 7 2 2" xfId="1880"/>
    <cellStyle name="20% - Accent3 7 2 2 2" xfId="1881"/>
    <cellStyle name="20% - Accent3 7 2 3" xfId="1882"/>
    <cellStyle name="20% - Accent3 7 3" xfId="1883"/>
    <cellStyle name="20% - Accent3 7 3 2" xfId="1884"/>
    <cellStyle name="20% - Accent3 7 4" xfId="1885"/>
    <cellStyle name="20% - Accent3 8" xfId="192"/>
    <cellStyle name="20% - Accent3 8 2" xfId="1886"/>
    <cellStyle name="20% - Accent3 8 2 2" xfId="1887"/>
    <cellStyle name="20% - Accent3 8 3" xfId="1888"/>
    <cellStyle name="20% - Accent3 9" xfId="193"/>
    <cellStyle name="20% - Accent3 9 2" xfId="1500"/>
    <cellStyle name="20% - Accent3 9 2 2" xfId="1890"/>
    <cellStyle name="20% - Accent3 9 2 3" xfId="1889"/>
    <cellStyle name="20% - Accent3 9 3" xfId="1891"/>
    <cellStyle name="20% - Accent4" xfId="33" builtinId="42" customBuiltin="1"/>
    <cellStyle name="20% - Accent4 10" xfId="1892"/>
    <cellStyle name="20% - Accent4 10 2" xfId="1893"/>
    <cellStyle name="20% - Accent4 10 2 2" xfId="1894"/>
    <cellStyle name="20% - Accent4 10 3" xfId="1895"/>
    <cellStyle name="20% - Accent4 11" xfId="1896"/>
    <cellStyle name="20% - Accent4 11 2" xfId="1897"/>
    <cellStyle name="20% - Accent4 11 2 2" xfId="1898"/>
    <cellStyle name="20% - Accent4 11 3" xfId="1899"/>
    <cellStyle name="20% - Accent4 12" xfId="1900"/>
    <cellStyle name="20% - Accent4 12 2" xfId="1901"/>
    <cellStyle name="20% - Accent4 12 2 2" xfId="1902"/>
    <cellStyle name="20% - Accent4 12 3" xfId="1903"/>
    <cellStyle name="20% - Accent4 13" xfId="1904"/>
    <cellStyle name="20% - Accent4 13 2" xfId="1905"/>
    <cellStyle name="20% - Accent4 13 2 2" xfId="1906"/>
    <cellStyle name="20% - Accent4 13 3" xfId="1907"/>
    <cellStyle name="20% - Accent4 14" xfId="1908"/>
    <cellStyle name="20% - Accent4 14 2" xfId="1909"/>
    <cellStyle name="20% - Accent4 14 2 2" xfId="1910"/>
    <cellStyle name="20% - Accent4 14 3" xfId="1911"/>
    <cellStyle name="20% - Accent4 15" xfId="1912"/>
    <cellStyle name="20% - Accent4 15 2" xfId="1913"/>
    <cellStyle name="20% - Accent4 15 2 2" xfId="1914"/>
    <cellStyle name="20% - Accent4 15 3" xfId="1915"/>
    <cellStyle name="20% - Accent4 16" xfId="1916"/>
    <cellStyle name="20% - Accent4 16 2" xfId="1917"/>
    <cellStyle name="20% - Accent4 16 2 2" xfId="1918"/>
    <cellStyle name="20% - Accent4 16 3" xfId="1919"/>
    <cellStyle name="20% - Accent4 17" xfId="1920"/>
    <cellStyle name="20% - Accent4 17 2" xfId="1921"/>
    <cellStyle name="20% - Accent4 17 2 2" xfId="1922"/>
    <cellStyle name="20% - Accent4 17 3" xfId="1923"/>
    <cellStyle name="20% - Accent4 18" xfId="1924"/>
    <cellStyle name="20% - Accent4 18 2" xfId="1925"/>
    <cellStyle name="20% - Accent4 18 2 2" xfId="1926"/>
    <cellStyle name="20% - Accent4 18 3" xfId="1927"/>
    <cellStyle name="20% - Accent4 19" xfId="1928"/>
    <cellStyle name="20% - Accent4 19 2" xfId="1929"/>
    <cellStyle name="20% - Accent4 19 2 2" xfId="1930"/>
    <cellStyle name="20% - Accent4 19 3" xfId="1931"/>
    <cellStyle name="20% - Accent4 2" xfId="194"/>
    <cellStyle name="20% - Accent4 2 2" xfId="195"/>
    <cellStyle name="20% - Accent4 2 2 2" xfId="196"/>
    <cellStyle name="20% - Accent4 2 2 2 2" xfId="197"/>
    <cellStyle name="20% - Accent4 2 2 2 2 2" xfId="198"/>
    <cellStyle name="20% - Accent4 2 2 2 3" xfId="199"/>
    <cellStyle name="20% - Accent4 2 2 3" xfId="200"/>
    <cellStyle name="20% - Accent4 2 2 3 2" xfId="201"/>
    <cellStyle name="20% - Accent4 2 2 3 2 2" xfId="202"/>
    <cellStyle name="20% - Accent4 2 2 3 3" xfId="203"/>
    <cellStyle name="20% - Accent4 2 2 4" xfId="204"/>
    <cellStyle name="20% - Accent4 2 2 4 2" xfId="205"/>
    <cellStyle name="20% - Accent4 2 2 5" xfId="206"/>
    <cellStyle name="20% - Accent4 2 3" xfId="207"/>
    <cellStyle name="20% - Accent4 2 3 2" xfId="208"/>
    <cellStyle name="20% - Accent4 2 3 2 2" xfId="209"/>
    <cellStyle name="20% - Accent4 2 3 3" xfId="210"/>
    <cellStyle name="20% - Accent4 2 4" xfId="211"/>
    <cellStyle name="20% - Accent4 2 4 2" xfId="212"/>
    <cellStyle name="20% - Accent4 2 4 2 2" xfId="213"/>
    <cellStyle name="20% - Accent4 2 4 3" xfId="214"/>
    <cellStyle name="20% - Accent4 2 5" xfId="215"/>
    <cellStyle name="20% - Accent4 2 5 2" xfId="216"/>
    <cellStyle name="20% - Accent4 2 6" xfId="217"/>
    <cellStyle name="20% - Accent4 2 7" xfId="47141"/>
    <cellStyle name="20% - Accent4 20" xfId="1932"/>
    <cellStyle name="20% - Accent4 20 2" xfId="1933"/>
    <cellStyle name="20% - Accent4 20 2 2" xfId="1934"/>
    <cellStyle name="20% - Accent4 20 3" xfId="1935"/>
    <cellStyle name="20% - Accent4 21" xfId="1936"/>
    <cellStyle name="20% - Accent4 21 2" xfId="1937"/>
    <cellStyle name="20% - Accent4 21 2 2" xfId="1938"/>
    <cellStyle name="20% - Accent4 21 3" xfId="1939"/>
    <cellStyle name="20% - Accent4 22" xfId="1940"/>
    <cellStyle name="20% - Accent4 22 2" xfId="1941"/>
    <cellStyle name="20% - Accent4 22 2 2" xfId="1942"/>
    <cellStyle name="20% - Accent4 22 3" xfId="1943"/>
    <cellStyle name="20% - Accent4 23" xfId="1944"/>
    <cellStyle name="20% - Accent4 23 2" xfId="1945"/>
    <cellStyle name="20% - Accent4 23 2 2" xfId="1946"/>
    <cellStyle name="20% - Accent4 23 3" xfId="1947"/>
    <cellStyle name="20% - Accent4 24" xfId="1948"/>
    <cellStyle name="20% - Accent4 24 2" xfId="1949"/>
    <cellStyle name="20% - Accent4 24 2 2" xfId="1950"/>
    <cellStyle name="20% - Accent4 24 3" xfId="1951"/>
    <cellStyle name="20% - Accent4 25" xfId="1952"/>
    <cellStyle name="20% - Accent4 25 2" xfId="1953"/>
    <cellStyle name="20% - Accent4 25 2 2" xfId="1954"/>
    <cellStyle name="20% - Accent4 25 3" xfId="1955"/>
    <cellStyle name="20% - Accent4 26" xfId="1956"/>
    <cellStyle name="20% - Accent4 26 2" xfId="1957"/>
    <cellStyle name="20% - Accent4 27" xfId="1958"/>
    <cellStyle name="20% - Accent4 28" xfId="1959"/>
    <cellStyle name="20% - Accent4 3" xfId="218"/>
    <cellStyle name="20% - Accent4 3 2" xfId="219"/>
    <cellStyle name="20% - Accent4 3 2 2" xfId="220"/>
    <cellStyle name="20% - Accent4 3 2 2 2" xfId="221"/>
    <cellStyle name="20% - Accent4 3 2 2 2 2" xfId="1960"/>
    <cellStyle name="20% - Accent4 3 2 2 3" xfId="1961"/>
    <cellStyle name="20% - Accent4 3 2 3" xfId="222"/>
    <cellStyle name="20% - Accent4 3 2 3 2" xfId="1962"/>
    <cellStyle name="20% - Accent4 3 2 4" xfId="1963"/>
    <cellStyle name="20% - Accent4 3 3" xfId="223"/>
    <cellStyle name="20% - Accent4 3 3 2" xfId="224"/>
    <cellStyle name="20% - Accent4 3 3 2 2" xfId="225"/>
    <cellStyle name="20% - Accent4 3 3 3" xfId="226"/>
    <cellStyle name="20% - Accent4 3 4" xfId="227"/>
    <cellStyle name="20% - Accent4 3 4 2" xfId="228"/>
    <cellStyle name="20% - Accent4 3 5" xfId="229"/>
    <cellStyle name="20% - Accent4 3 6" xfId="47154"/>
    <cellStyle name="20% - Accent4 4" xfId="230"/>
    <cellStyle name="20% - Accent4 4 2" xfId="231"/>
    <cellStyle name="20% - Accent4 4 2 2" xfId="232"/>
    <cellStyle name="20% - Accent4 4 2 2 2" xfId="1964"/>
    <cellStyle name="20% - Accent4 4 2 2 2 2" xfId="1965"/>
    <cellStyle name="20% - Accent4 4 2 2 3" xfId="1966"/>
    <cellStyle name="20% - Accent4 4 2 3" xfId="1967"/>
    <cellStyle name="20% - Accent4 4 2 3 2" xfId="1968"/>
    <cellStyle name="20% - Accent4 4 2 4" xfId="1969"/>
    <cellStyle name="20% - Accent4 4 3" xfId="233"/>
    <cellStyle name="20% - Accent4 4 3 2" xfId="1970"/>
    <cellStyle name="20% - Accent4 4 3 2 2" xfId="1971"/>
    <cellStyle name="20% - Accent4 4 3 3" xfId="1972"/>
    <cellStyle name="20% - Accent4 4 4" xfId="1973"/>
    <cellStyle name="20% - Accent4 4 4 2" xfId="1974"/>
    <cellStyle name="20% - Accent4 4 5" xfId="1975"/>
    <cellStyle name="20% - Accent4 5" xfId="234"/>
    <cellStyle name="20% - Accent4 5 2" xfId="235"/>
    <cellStyle name="20% - Accent4 5 2 2" xfId="236"/>
    <cellStyle name="20% - Accent4 5 2 2 2" xfId="1976"/>
    <cellStyle name="20% - Accent4 5 2 3" xfId="1977"/>
    <cellStyle name="20% - Accent4 5 3" xfId="237"/>
    <cellStyle name="20% - Accent4 5 3 2" xfId="1978"/>
    <cellStyle name="20% - Accent4 5 4" xfId="1979"/>
    <cellStyle name="20% - Accent4 6" xfId="238"/>
    <cellStyle name="20% - Accent4 6 2" xfId="239"/>
    <cellStyle name="20% - Accent4 6 2 2" xfId="1980"/>
    <cellStyle name="20% - Accent4 6 2 2 2" xfId="1981"/>
    <cellStyle name="20% - Accent4 6 2 3" xfId="1982"/>
    <cellStyle name="20% - Accent4 6 3" xfId="1983"/>
    <cellStyle name="20% - Accent4 6 3 2" xfId="1984"/>
    <cellStyle name="20% - Accent4 6 4" xfId="1985"/>
    <cellStyle name="20% - Accent4 7" xfId="240"/>
    <cellStyle name="20% - Accent4 7 2" xfId="241"/>
    <cellStyle name="20% - Accent4 7 2 2" xfId="1986"/>
    <cellStyle name="20% - Accent4 7 2 2 2" xfId="1987"/>
    <cellStyle name="20% - Accent4 7 2 3" xfId="1988"/>
    <cellStyle name="20% - Accent4 7 3" xfId="1989"/>
    <cellStyle name="20% - Accent4 7 3 2" xfId="1990"/>
    <cellStyle name="20% - Accent4 7 4" xfId="1991"/>
    <cellStyle name="20% - Accent4 8" xfId="242"/>
    <cellStyle name="20% - Accent4 8 2" xfId="1992"/>
    <cellStyle name="20% - Accent4 8 2 2" xfId="1993"/>
    <cellStyle name="20% - Accent4 8 3" xfId="1994"/>
    <cellStyle name="20% - Accent4 9" xfId="243"/>
    <cellStyle name="20% - Accent4 9 2" xfId="1479"/>
    <cellStyle name="20% - Accent4 9 2 2" xfId="1996"/>
    <cellStyle name="20% - Accent4 9 2 3" xfId="1995"/>
    <cellStyle name="20% - Accent4 9 3" xfId="1997"/>
    <cellStyle name="20% - Accent5" xfId="37" builtinId="46" customBuiltin="1"/>
    <cellStyle name="20% - Accent5 10" xfId="1998"/>
    <cellStyle name="20% - Accent5 10 2" xfId="1999"/>
    <cellStyle name="20% - Accent5 10 2 2" xfId="2000"/>
    <cellStyle name="20% - Accent5 10 3" xfId="2001"/>
    <cellStyle name="20% - Accent5 11" xfId="2002"/>
    <cellStyle name="20% - Accent5 11 2" xfId="2003"/>
    <cellStyle name="20% - Accent5 11 2 2" xfId="2004"/>
    <cellStyle name="20% - Accent5 11 3" xfId="2005"/>
    <cellStyle name="20% - Accent5 12" xfId="2006"/>
    <cellStyle name="20% - Accent5 12 2" xfId="2007"/>
    <cellStyle name="20% - Accent5 12 2 2" xfId="2008"/>
    <cellStyle name="20% - Accent5 12 3" xfId="2009"/>
    <cellStyle name="20% - Accent5 13" xfId="2010"/>
    <cellStyle name="20% - Accent5 13 2" xfId="2011"/>
    <cellStyle name="20% - Accent5 13 2 2" xfId="2012"/>
    <cellStyle name="20% - Accent5 13 3" xfId="2013"/>
    <cellStyle name="20% - Accent5 14" xfId="2014"/>
    <cellStyle name="20% - Accent5 14 2" xfId="2015"/>
    <cellStyle name="20% - Accent5 14 2 2" xfId="2016"/>
    <cellStyle name="20% - Accent5 14 3" xfId="2017"/>
    <cellStyle name="20% - Accent5 15" xfId="2018"/>
    <cellStyle name="20% - Accent5 15 2" xfId="2019"/>
    <cellStyle name="20% - Accent5 15 2 2" xfId="2020"/>
    <cellStyle name="20% - Accent5 15 3" xfId="2021"/>
    <cellStyle name="20% - Accent5 16" xfId="2022"/>
    <cellStyle name="20% - Accent5 16 2" xfId="2023"/>
    <cellStyle name="20% - Accent5 16 2 2" xfId="2024"/>
    <cellStyle name="20% - Accent5 16 3" xfId="2025"/>
    <cellStyle name="20% - Accent5 17" xfId="2026"/>
    <cellStyle name="20% - Accent5 17 2" xfId="2027"/>
    <cellStyle name="20% - Accent5 17 2 2" xfId="2028"/>
    <cellStyle name="20% - Accent5 17 3" xfId="2029"/>
    <cellStyle name="20% - Accent5 18" xfId="2030"/>
    <cellStyle name="20% - Accent5 18 2" xfId="2031"/>
    <cellStyle name="20% - Accent5 18 2 2" xfId="2032"/>
    <cellStyle name="20% - Accent5 18 3" xfId="2033"/>
    <cellStyle name="20% - Accent5 19" xfId="2034"/>
    <cellStyle name="20% - Accent5 19 2" xfId="2035"/>
    <cellStyle name="20% - Accent5 19 2 2" xfId="2036"/>
    <cellStyle name="20% - Accent5 19 3" xfId="2037"/>
    <cellStyle name="20% - Accent5 2" xfId="244"/>
    <cellStyle name="20% - Accent5 2 2" xfId="245"/>
    <cellStyle name="20% - Accent5 2 2 2" xfId="246"/>
    <cellStyle name="20% - Accent5 2 2 2 2" xfId="247"/>
    <cellStyle name="20% - Accent5 2 2 2 2 2" xfId="248"/>
    <cellStyle name="20% - Accent5 2 2 2 3" xfId="249"/>
    <cellStyle name="20% - Accent5 2 2 3" xfId="250"/>
    <cellStyle name="20% - Accent5 2 2 3 2" xfId="251"/>
    <cellStyle name="20% - Accent5 2 2 3 2 2" xfId="252"/>
    <cellStyle name="20% - Accent5 2 2 3 3" xfId="253"/>
    <cellStyle name="20% - Accent5 2 2 4" xfId="254"/>
    <cellStyle name="20% - Accent5 2 2 4 2" xfId="255"/>
    <cellStyle name="20% - Accent5 2 2 5" xfId="256"/>
    <cellStyle name="20% - Accent5 2 3" xfId="257"/>
    <cellStyle name="20% - Accent5 2 3 2" xfId="258"/>
    <cellStyle name="20% - Accent5 2 3 2 2" xfId="259"/>
    <cellStyle name="20% - Accent5 2 3 3" xfId="260"/>
    <cellStyle name="20% - Accent5 2 4" xfId="261"/>
    <cellStyle name="20% - Accent5 2 4 2" xfId="262"/>
    <cellStyle name="20% - Accent5 2 4 2 2" xfId="263"/>
    <cellStyle name="20% - Accent5 2 4 3" xfId="264"/>
    <cellStyle name="20% - Accent5 2 5" xfId="265"/>
    <cellStyle name="20% - Accent5 2 5 2" xfId="266"/>
    <cellStyle name="20% - Accent5 2 6" xfId="267"/>
    <cellStyle name="20% - Accent5 2 7" xfId="47143"/>
    <cellStyle name="20% - Accent5 20" xfId="2038"/>
    <cellStyle name="20% - Accent5 20 2" xfId="2039"/>
    <cellStyle name="20% - Accent5 20 2 2" xfId="2040"/>
    <cellStyle name="20% - Accent5 20 3" xfId="2041"/>
    <cellStyle name="20% - Accent5 21" xfId="2042"/>
    <cellStyle name="20% - Accent5 21 2" xfId="2043"/>
    <cellStyle name="20% - Accent5 21 2 2" xfId="2044"/>
    <cellStyle name="20% - Accent5 21 3" xfId="2045"/>
    <cellStyle name="20% - Accent5 22" xfId="2046"/>
    <cellStyle name="20% - Accent5 22 2" xfId="2047"/>
    <cellStyle name="20% - Accent5 22 2 2" xfId="2048"/>
    <cellStyle name="20% - Accent5 22 3" xfId="2049"/>
    <cellStyle name="20% - Accent5 23" xfId="2050"/>
    <cellStyle name="20% - Accent5 23 2" xfId="2051"/>
    <cellStyle name="20% - Accent5 23 2 2" xfId="2052"/>
    <cellStyle name="20% - Accent5 23 3" xfId="2053"/>
    <cellStyle name="20% - Accent5 24" xfId="2054"/>
    <cellStyle name="20% - Accent5 24 2" xfId="2055"/>
    <cellStyle name="20% - Accent5 24 2 2" xfId="2056"/>
    <cellStyle name="20% - Accent5 24 3" xfId="2057"/>
    <cellStyle name="20% - Accent5 25" xfId="2058"/>
    <cellStyle name="20% - Accent5 25 2" xfId="2059"/>
    <cellStyle name="20% - Accent5 25 2 2" xfId="2060"/>
    <cellStyle name="20% - Accent5 25 3" xfId="2061"/>
    <cellStyle name="20% - Accent5 26" xfId="2062"/>
    <cellStyle name="20% - Accent5 26 2" xfId="2063"/>
    <cellStyle name="20% - Accent5 27" xfId="2064"/>
    <cellStyle name="20% - Accent5 28" xfId="2065"/>
    <cellStyle name="20% - Accent5 3" xfId="268"/>
    <cellStyle name="20% - Accent5 3 2" xfId="269"/>
    <cellStyle name="20% - Accent5 3 2 2" xfId="270"/>
    <cellStyle name="20% - Accent5 3 2 2 2" xfId="271"/>
    <cellStyle name="20% - Accent5 3 2 2 2 2" xfId="2066"/>
    <cellStyle name="20% - Accent5 3 2 2 3" xfId="2067"/>
    <cellStyle name="20% - Accent5 3 2 3" xfId="272"/>
    <cellStyle name="20% - Accent5 3 2 3 2" xfId="2068"/>
    <cellStyle name="20% - Accent5 3 2 4" xfId="2069"/>
    <cellStyle name="20% - Accent5 3 3" xfId="273"/>
    <cellStyle name="20% - Accent5 3 3 2" xfId="274"/>
    <cellStyle name="20% - Accent5 3 3 2 2" xfId="275"/>
    <cellStyle name="20% - Accent5 3 3 3" xfId="276"/>
    <cellStyle name="20% - Accent5 3 4" xfId="277"/>
    <cellStyle name="20% - Accent5 3 4 2" xfId="278"/>
    <cellStyle name="20% - Accent5 3 5" xfId="279"/>
    <cellStyle name="20% - Accent5 3 6" xfId="47155"/>
    <cellStyle name="20% - Accent5 4" xfId="280"/>
    <cellStyle name="20% - Accent5 4 2" xfId="281"/>
    <cellStyle name="20% - Accent5 4 2 2" xfId="282"/>
    <cellStyle name="20% - Accent5 4 2 2 2" xfId="2070"/>
    <cellStyle name="20% - Accent5 4 2 2 2 2" xfId="2071"/>
    <cellStyle name="20% - Accent5 4 2 2 3" xfId="2072"/>
    <cellStyle name="20% - Accent5 4 2 3" xfId="2073"/>
    <cellStyle name="20% - Accent5 4 2 3 2" xfId="2074"/>
    <cellStyle name="20% - Accent5 4 2 4" xfId="2075"/>
    <cellStyle name="20% - Accent5 4 3" xfId="283"/>
    <cellStyle name="20% - Accent5 4 3 2" xfId="2076"/>
    <cellStyle name="20% - Accent5 4 3 2 2" xfId="2077"/>
    <cellStyle name="20% - Accent5 4 3 3" xfId="2078"/>
    <cellStyle name="20% - Accent5 4 4" xfId="2079"/>
    <cellStyle name="20% - Accent5 4 4 2" xfId="2080"/>
    <cellStyle name="20% - Accent5 4 5" xfId="2081"/>
    <cellStyle name="20% - Accent5 5" xfId="284"/>
    <cellStyle name="20% - Accent5 5 2" xfId="285"/>
    <cellStyle name="20% - Accent5 5 2 2" xfId="286"/>
    <cellStyle name="20% - Accent5 5 2 2 2" xfId="2082"/>
    <cellStyle name="20% - Accent5 5 2 3" xfId="2083"/>
    <cellStyle name="20% - Accent5 5 3" xfId="287"/>
    <cellStyle name="20% - Accent5 5 3 2" xfId="2084"/>
    <cellStyle name="20% - Accent5 5 4" xfId="2085"/>
    <cellStyle name="20% - Accent5 6" xfId="288"/>
    <cellStyle name="20% - Accent5 6 2" xfId="289"/>
    <cellStyle name="20% - Accent5 6 2 2" xfId="2086"/>
    <cellStyle name="20% - Accent5 6 2 2 2" xfId="2087"/>
    <cellStyle name="20% - Accent5 6 2 3" xfId="2088"/>
    <cellStyle name="20% - Accent5 6 3" xfId="2089"/>
    <cellStyle name="20% - Accent5 6 3 2" xfId="2090"/>
    <cellStyle name="20% - Accent5 6 4" xfId="2091"/>
    <cellStyle name="20% - Accent5 7" xfId="290"/>
    <cellStyle name="20% - Accent5 7 2" xfId="291"/>
    <cellStyle name="20% - Accent5 7 2 2" xfId="2092"/>
    <cellStyle name="20% - Accent5 7 2 2 2" xfId="2093"/>
    <cellStyle name="20% - Accent5 7 2 3" xfId="2094"/>
    <cellStyle name="20% - Accent5 7 3" xfId="2095"/>
    <cellStyle name="20% - Accent5 7 3 2" xfId="2096"/>
    <cellStyle name="20% - Accent5 7 4" xfId="2097"/>
    <cellStyle name="20% - Accent5 8" xfId="292"/>
    <cellStyle name="20% - Accent5 8 2" xfId="2098"/>
    <cellStyle name="20% - Accent5 8 2 2" xfId="2099"/>
    <cellStyle name="20% - Accent5 8 3" xfId="2100"/>
    <cellStyle name="20% - Accent5 9" xfId="293"/>
    <cellStyle name="20% - Accent5 9 2" xfId="1435"/>
    <cellStyle name="20% - Accent5 9 2 2" xfId="2102"/>
    <cellStyle name="20% - Accent5 9 2 3" xfId="2101"/>
    <cellStyle name="20% - Accent5 9 3" xfId="2103"/>
    <cellStyle name="20% - Accent6" xfId="41" builtinId="50" customBuiltin="1"/>
    <cellStyle name="20% - Accent6 10" xfId="2104"/>
    <cellStyle name="20% - Accent6 10 2" xfId="2105"/>
    <cellStyle name="20% - Accent6 10 2 2" xfId="2106"/>
    <cellStyle name="20% - Accent6 10 3" xfId="2107"/>
    <cellStyle name="20% - Accent6 11" xfId="2108"/>
    <cellStyle name="20% - Accent6 11 2" xfId="2109"/>
    <cellStyle name="20% - Accent6 11 2 2" xfId="2110"/>
    <cellStyle name="20% - Accent6 11 3" xfId="2111"/>
    <cellStyle name="20% - Accent6 12" xfId="2112"/>
    <cellStyle name="20% - Accent6 12 2" xfId="2113"/>
    <cellStyle name="20% - Accent6 12 2 2" xfId="2114"/>
    <cellStyle name="20% - Accent6 12 3" xfId="2115"/>
    <cellStyle name="20% - Accent6 13" xfId="2116"/>
    <cellStyle name="20% - Accent6 13 2" xfId="2117"/>
    <cellStyle name="20% - Accent6 13 2 2" xfId="2118"/>
    <cellStyle name="20% - Accent6 13 3" xfId="2119"/>
    <cellStyle name="20% - Accent6 14" xfId="2120"/>
    <cellStyle name="20% - Accent6 14 2" xfId="2121"/>
    <cellStyle name="20% - Accent6 14 2 2" xfId="2122"/>
    <cellStyle name="20% - Accent6 14 3" xfId="2123"/>
    <cellStyle name="20% - Accent6 15" xfId="2124"/>
    <cellStyle name="20% - Accent6 15 2" xfId="2125"/>
    <cellStyle name="20% - Accent6 15 2 2" xfId="2126"/>
    <cellStyle name="20% - Accent6 15 3" xfId="2127"/>
    <cellStyle name="20% - Accent6 16" xfId="2128"/>
    <cellStyle name="20% - Accent6 16 2" xfId="2129"/>
    <cellStyle name="20% - Accent6 16 2 2" xfId="2130"/>
    <cellStyle name="20% - Accent6 16 3" xfId="2131"/>
    <cellStyle name="20% - Accent6 17" xfId="2132"/>
    <cellStyle name="20% - Accent6 17 2" xfId="2133"/>
    <cellStyle name="20% - Accent6 17 2 2" xfId="2134"/>
    <cellStyle name="20% - Accent6 17 3" xfId="2135"/>
    <cellStyle name="20% - Accent6 18" xfId="2136"/>
    <cellStyle name="20% - Accent6 18 2" xfId="2137"/>
    <cellStyle name="20% - Accent6 18 2 2" xfId="2138"/>
    <cellStyle name="20% - Accent6 18 3" xfId="2139"/>
    <cellStyle name="20% - Accent6 19" xfId="2140"/>
    <cellStyle name="20% - Accent6 19 2" xfId="2141"/>
    <cellStyle name="20% - Accent6 19 2 2" xfId="2142"/>
    <cellStyle name="20% - Accent6 19 3" xfId="2143"/>
    <cellStyle name="20% - Accent6 2" xfId="294"/>
    <cellStyle name="20% - Accent6 2 2" xfId="295"/>
    <cellStyle name="20% - Accent6 2 2 2" xfId="296"/>
    <cellStyle name="20% - Accent6 2 2 2 2" xfId="297"/>
    <cellStyle name="20% - Accent6 2 2 2 2 2" xfId="298"/>
    <cellStyle name="20% - Accent6 2 2 2 3" xfId="299"/>
    <cellStyle name="20% - Accent6 2 2 3" xfId="300"/>
    <cellStyle name="20% - Accent6 2 2 3 2" xfId="301"/>
    <cellStyle name="20% - Accent6 2 2 3 2 2" xfId="302"/>
    <cellStyle name="20% - Accent6 2 2 3 3" xfId="303"/>
    <cellStyle name="20% - Accent6 2 2 4" xfId="304"/>
    <cellStyle name="20% - Accent6 2 2 4 2" xfId="305"/>
    <cellStyle name="20% - Accent6 2 2 5" xfId="306"/>
    <cellStyle name="20% - Accent6 2 3" xfId="307"/>
    <cellStyle name="20% - Accent6 2 3 2" xfId="308"/>
    <cellStyle name="20% - Accent6 2 3 2 2" xfId="309"/>
    <cellStyle name="20% - Accent6 2 3 3" xfId="310"/>
    <cellStyle name="20% - Accent6 2 4" xfId="311"/>
    <cellStyle name="20% - Accent6 2 4 2" xfId="312"/>
    <cellStyle name="20% - Accent6 2 4 2 2" xfId="313"/>
    <cellStyle name="20% - Accent6 2 4 3" xfId="314"/>
    <cellStyle name="20% - Accent6 2 5" xfId="315"/>
    <cellStyle name="20% - Accent6 2 5 2" xfId="316"/>
    <cellStyle name="20% - Accent6 2 6" xfId="317"/>
    <cellStyle name="20% - Accent6 2 7" xfId="1444"/>
    <cellStyle name="20% - Accent6 20" xfId="2144"/>
    <cellStyle name="20% - Accent6 20 2" xfId="2145"/>
    <cellStyle name="20% - Accent6 20 2 2" xfId="2146"/>
    <cellStyle name="20% - Accent6 20 3" xfId="2147"/>
    <cellStyle name="20% - Accent6 21" xfId="2148"/>
    <cellStyle name="20% - Accent6 21 2" xfId="2149"/>
    <cellStyle name="20% - Accent6 21 2 2" xfId="2150"/>
    <cellStyle name="20% - Accent6 21 3" xfId="2151"/>
    <cellStyle name="20% - Accent6 22" xfId="2152"/>
    <cellStyle name="20% - Accent6 22 2" xfId="2153"/>
    <cellStyle name="20% - Accent6 22 2 2" xfId="2154"/>
    <cellStyle name="20% - Accent6 22 3" xfId="2155"/>
    <cellStyle name="20% - Accent6 23" xfId="2156"/>
    <cellStyle name="20% - Accent6 23 2" xfId="2157"/>
    <cellStyle name="20% - Accent6 23 2 2" xfId="2158"/>
    <cellStyle name="20% - Accent6 23 3" xfId="2159"/>
    <cellStyle name="20% - Accent6 24" xfId="2160"/>
    <cellStyle name="20% - Accent6 24 2" xfId="2161"/>
    <cellStyle name="20% - Accent6 24 2 2" xfId="2162"/>
    <cellStyle name="20% - Accent6 24 3" xfId="2163"/>
    <cellStyle name="20% - Accent6 25" xfId="2164"/>
    <cellStyle name="20% - Accent6 25 2" xfId="2165"/>
    <cellStyle name="20% - Accent6 25 2 2" xfId="2166"/>
    <cellStyle name="20% - Accent6 25 3" xfId="2167"/>
    <cellStyle name="20% - Accent6 26" xfId="2168"/>
    <cellStyle name="20% - Accent6 26 2" xfId="2169"/>
    <cellStyle name="20% - Accent6 27" xfId="2170"/>
    <cellStyle name="20% - Accent6 28" xfId="2171"/>
    <cellStyle name="20% - Accent6 3" xfId="318"/>
    <cellStyle name="20% - Accent6 3 2" xfId="319"/>
    <cellStyle name="20% - Accent6 3 2 2" xfId="320"/>
    <cellStyle name="20% - Accent6 3 2 2 2" xfId="321"/>
    <cellStyle name="20% - Accent6 3 2 2 2 2" xfId="2172"/>
    <cellStyle name="20% - Accent6 3 2 2 3" xfId="2173"/>
    <cellStyle name="20% - Accent6 3 2 3" xfId="322"/>
    <cellStyle name="20% - Accent6 3 2 3 2" xfId="2174"/>
    <cellStyle name="20% - Accent6 3 2 4" xfId="2175"/>
    <cellStyle name="20% - Accent6 3 3" xfId="323"/>
    <cellStyle name="20% - Accent6 3 3 2" xfId="324"/>
    <cellStyle name="20% - Accent6 3 3 2 2" xfId="325"/>
    <cellStyle name="20% - Accent6 3 3 3" xfId="326"/>
    <cellStyle name="20% - Accent6 3 4" xfId="327"/>
    <cellStyle name="20% - Accent6 3 4 2" xfId="328"/>
    <cellStyle name="20% - Accent6 3 5" xfId="329"/>
    <cellStyle name="20% - Accent6 3 6" xfId="47145"/>
    <cellStyle name="20% - Accent6 4" xfId="330"/>
    <cellStyle name="20% - Accent6 4 2" xfId="331"/>
    <cellStyle name="20% - Accent6 4 2 2" xfId="332"/>
    <cellStyle name="20% - Accent6 4 2 2 2" xfId="2176"/>
    <cellStyle name="20% - Accent6 4 2 2 2 2" xfId="2177"/>
    <cellStyle name="20% - Accent6 4 2 2 3" xfId="2178"/>
    <cellStyle name="20% - Accent6 4 2 3" xfId="2179"/>
    <cellStyle name="20% - Accent6 4 2 3 2" xfId="2180"/>
    <cellStyle name="20% - Accent6 4 2 4" xfId="2181"/>
    <cellStyle name="20% - Accent6 4 3" xfId="333"/>
    <cellStyle name="20% - Accent6 4 3 2" xfId="2182"/>
    <cellStyle name="20% - Accent6 4 3 2 2" xfId="2183"/>
    <cellStyle name="20% - Accent6 4 3 3" xfId="2184"/>
    <cellStyle name="20% - Accent6 4 4" xfId="2185"/>
    <cellStyle name="20% - Accent6 4 4 2" xfId="2186"/>
    <cellStyle name="20% - Accent6 4 5" xfId="2187"/>
    <cellStyle name="20% - Accent6 5" xfId="334"/>
    <cellStyle name="20% - Accent6 5 2" xfId="335"/>
    <cellStyle name="20% - Accent6 5 2 2" xfId="336"/>
    <cellStyle name="20% - Accent6 5 2 2 2" xfId="2188"/>
    <cellStyle name="20% - Accent6 5 2 3" xfId="2189"/>
    <cellStyle name="20% - Accent6 5 3" xfId="337"/>
    <cellStyle name="20% - Accent6 5 3 2" xfId="2190"/>
    <cellStyle name="20% - Accent6 5 4" xfId="2191"/>
    <cellStyle name="20% - Accent6 6" xfId="338"/>
    <cellStyle name="20% - Accent6 6 2" xfId="339"/>
    <cellStyle name="20% - Accent6 6 2 2" xfId="2192"/>
    <cellStyle name="20% - Accent6 6 2 2 2" xfId="2193"/>
    <cellStyle name="20% - Accent6 6 2 3" xfId="2194"/>
    <cellStyle name="20% - Accent6 6 3" xfId="2195"/>
    <cellStyle name="20% - Accent6 6 3 2" xfId="2196"/>
    <cellStyle name="20% - Accent6 6 4" xfId="2197"/>
    <cellStyle name="20% - Accent6 7" xfId="340"/>
    <cellStyle name="20% - Accent6 7 2" xfId="341"/>
    <cellStyle name="20% - Accent6 7 2 2" xfId="2198"/>
    <cellStyle name="20% - Accent6 7 2 2 2" xfId="2199"/>
    <cellStyle name="20% - Accent6 7 2 3" xfId="2200"/>
    <cellStyle name="20% - Accent6 7 3" xfId="2201"/>
    <cellStyle name="20% - Accent6 7 3 2" xfId="2202"/>
    <cellStyle name="20% - Accent6 7 4" xfId="2203"/>
    <cellStyle name="20% - Accent6 8" xfId="342"/>
    <cellStyle name="20% - Accent6 8 2" xfId="2204"/>
    <cellStyle name="20% - Accent6 8 2 2" xfId="2205"/>
    <cellStyle name="20% - Accent6 8 3" xfId="2206"/>
    <cellStyle name="20% - Accent6 9" xfId="343"/>
    <cellStyle name="20% - Accent6 9 2" xfId="1436"/>
    <cellStyle name="20% - Accent6 9 2 2" xfId="2208"/>
    <cellStyle name="20% - Accent6 9 2 3" xfId="2207"/>
    <cellStyle name="20% - Accent6 9 3" xfId="2209"/>
    <cellStyle name="40% - Accent1" xfId="22" builtinId="31" customBuiltin="1"/>
    <cellStyle name="40% - Accent1 10" xfId="2210"/>
    <cellStyle name="40% - Accent1 10 2" xfId="2211"/>
    <cellStyle name="40% - Accent1 10 2 2" xfId="2212"/>
    <cellStyle name="40% - Accent1 10 3" xfId="2213"/>
    <cellStyle name="40% - Accent1 11" xfId="2214"/>
    <cellStyle name="40% - Accent1 11 2" xfId="2215"/>
    <cellStyle name="40% - Accent1 11 2 2" xfId="2216"/>
    <cellStyle name="40% - Accent1 11 3" xfId="2217"/>
    <cellStyle name="40% - Accent1 12" xfId="2218"/>
    <cellStyle name="40% - Accent1 12 2" xfId="2219"/>
    <cellStyle name="40% - Accent1 12 2 2" xfId="2220"/>
    <cellStyle name="40% - Accent1 12 3" xfId="2221"/>
    <cellStyle name="40% - Accent1 13" xfId="2222"/>
    <cellStyle name="40% - Accent1 13 2" xfId="2223"/>
    <cellStyle name="40% - Accent1 13 2 2" xfId="2224"/>
    <cellStyle name="40% - Accent1 13 3" xfId="2225"/>
    <cellStyle name="40% - Accent1 14" xfId="2226"/>
    <cellStyle name="40% - Accent1 14 2" xfId="2227"/>
    <cellStyle name="40% - Accent1 14 2 2" xfId="2228"/>
    <cellStyle name="40% - Accent1 14 3" xfId="2229"/>
    <cellStyle name="40% - Accent1 15" xfId="2230"/>
    <cellStyle name="40% - Accent1 15 2" xfId="2231"/>
    <cellStyle name="40% - Accent1 15 2 2" xfId="2232"/>
    <cellStyle name="40% - Accent1 15 3" xfId="2233"/>
    <cellStyle name="40% - Accent1 16" xfId="2234"/>
    <cellStyle name="40% - Accent1 16 2" xfId="2235"/>
    <cellStyle name="40% - Accent1 16 2 2" xfId="2236"/>
    <cellStyle name="40% - Accent1 16 3" xfId="2237"/>
    <cellStyle name="40% - Accent1 17" xfId="2238"/>
    <cellStyle name="40% - Accent1 17 2" xfId="2239"/>
    <cellStyle name="40% - Accent1 17 2 2" xfId="2240"/>
    <cellStyle name="40% - Accent1 17 3" xfId="2241"/>
    <cellStyle name="40% - Accent1 18" xfId="2242"/>
    <cellStyle name="40% - Accent1 18 2" xfId="2243"/>
    <cellStyle name="40% - Accent1 18 2 2" xfId="2244"/>
    <cellStyle name="40% - Accent1 18 3" xfId="2245"/>
    <cellStyle name="40% - Accent1 19" xfId="2246"/>
    <cellStyle name="40% - Accent1 19 2" xfId="2247"/>
    <cellStyle name="40% - Accent1 19 2 2" xfId="2248"/>
    <cellStyle name="40% - Accent1 19 3" xfId="2249"/>
    <cellStyle name="40% - Accent1 2" xfId="344"/>
    <cellStyle name="40% - Accent1 2 2" xfId="345"/>
    <cellStyle name="40% - Accent1 2 2 2" xfId="346"/>
    <cellStyle name="40% - Accent1 2 2 2 2" xfId="347"/>
    <cellStyle name="40% - Accent1 2 2 2 2 2" xfId="348"/>
    <cellStyle name="40% - Accent1 2 2 2 3" xfId="349"/>
    <cellStyle name="40% - Accent1 2 2 3" xfId="350"/>
    <cellStyle name="40% - Accent1 2 2 3 2" xfId="351"/>
    <cellStyle name="40% - Accent1 2 2 3 2 2" xfId="352"/>
    <cellStyle name="40% - Accent1 2 2 3 3" xfId="353"/>
    <cellStyle name="40% - Accent1 2 2 4" xfId="354"/>
    <cellStyle name="40% - Accent1 2 2 4 2" xfId="355"/>
    <cellStyle name="40% - Accent1 2 2 5" xfId="356"/>
    <cellStyle name="40% - Accent1 2 3" xfId="357"/>
    <cellStyle name="40% - Accent1 2 3 2" xfId="358"/>
    <cellStyle name="40% - Accent1 2 3 2 2" xfId="359"/>
    <cellStyle name="40% - Accent1 2 3 3" xfId="360"/>
    <cellStyle name="40% - Accent1 2 4" xfId="361"/>
    <cellStyle name="40% - Accent1 2 4 2" xfId="362"/>
    <cellStyle name="40% - Accent1 2 4 2 2" xfId="363"/>
    <cellStyle name="40% - Accent1 2 4 3" xfId="364"/>
    <cellStyle name="40% - Accent1 2 5" xfId="365"/>
    <cellStyle name="40% - Accent1 2 5 2" xfId="366"/>
    <cellStyle name="40% - Accent1 2 6" xfId="367"/>
    <cellStyle name="40% - Accent1 2 7" xfId="47136"/>
    <cellStyle name="40% - Accent1 20" xfId="2250"/>
    <cellStyle name="40% - Accent1 20 2" xfId="2251"/>
    <cellStyle name="40% - Accent1 20 2 2" xfId="2252"/>
    <cellStyle name="40% - Accent1 20 3" xfId="2253"/>
    <cellStyle name="40% - Accent1 21" xfId="2254"/>
    <cellStyle name="40% - Accent1 21 2" xfId="2255"/>
    <cellStyle name="40% - Accent1 21 2 2" xfId="2256"/>
    <cellStyle name="40% - Accent1 21 3" xfId="2257"/>
    <cellStyle name="40% - Accent1 22" xfId="2258"/>
    <cellStyle name="40% - Accent1 22 2" xfId="2259"/>
    <cellStyle name="40% - Accent1 22 2 2" xfId="2260"/>
    <cellStyle name="40% - Accent1 22 3" xfId="2261"/>
    <cellStyle name="40% - Accent1 23" xfId="2262"/>
    <cellStyle name="40% - Accent1 23 2" xfId="2263"/>
    <cellStyle name="40% - Accent1 23 2 2" xfId="2264"/>
    <cellStyle name="40% - Accent1 23 3" xfId="2265"/>
    <cellStyle name="40% - Accent1 24" xfId="2266"/>
    <cellStyle name="40% - Accent1 24 2" xfId="2267"/>
    <cellStyle name="40% - Accent1 24 2 2" xfId="2268"/>
    <cellStyle name="40% - Accent1 24 3" xfId="2269"/>
    <cellStyle name="40% - Accent1 25" xfId="2270"/>
    <cellStyle name="40% - Accent1 25 2" xfId="2271"/>
    <cellStyle name="40% - Accent1 25 2 2" xfId="2272"/>
    <cellStyle name="40% - Accent1 25 3" xfId="2273"/>
    <cellStyle name="40% - Accent1 26" xfId="2274"/>
    <cellStyle name="40% - Accent1 26 2" xfId="2275"/>
    <cellStyle name="40% - Accent1 27" xfId="2276"/>
    <cellStyle name="40% - Accent1 28" xfId="2277"/>
    <cellStyle name="40% - Accent1 3" xfId="368"/>
    <cellStyle name="40% - Accent1 3 2" xfId="369"/>
    <cellStyle name="40% - Accent1 3 2 2" xfId="370"/>
    <cellStyle name="40% - Accent1 3 2 2 2" xfId="371"/>
    <cellStyle name="40% - Accent1 3 2 2 2 2" xfId="2278"/>
    <cellStyle name="40% - Accent1 3 2 2 3" xfId="2279"/>
    <cellStyle name="40% - Accent1 3 2 3" xfId="372"/>
    <cellStyle name="40% - Accent1 3 2 3 2" xfId="2280"/>
    <cellStyle name="40% - Accent1 3 2 4" xfId="2281"/>
    <cellStyle name="40% - Accent1 3 3" xfId="373"/>
    <cellStyle name="40% - Accent1 3 3 2" xfId="374"/>
    <cellStyle name="40% - Accent1 3 3 2 2" xfId="375"/>
    <cellStyle name="40% - Accent1 3 3 3" xfId="376"/>
    <cellStyle name="40% - Accent1 3 4" xfId="377"/>
    <cellStyle name="40% - Accent1 3 4 2" xfId="378"/>
    <cellStyle name="40% - Accent1 3 5" xfId="379"/>
    <cellStyle name="40% - Accent1 3 6" xfId="47156"/>
    <cellStyle name="40% - Accent1 4" xfId="380"/>
    <cellStyle name="40% - Accent1 4 2" xfId="381"/>
    <cellStyle name="40% - Accent1 4 2 2" xfId="382"/>
    <cellStyle name="40% - Accent1 4 2 2 2" xfId="2282"/>
    <cellStyle name="40% - Accent1 4 2 2 2 2" xfId="2283"/>
    <cellStyle name="40% - Accent1 4 2 2 3" xfId="2284"/>
    <cellStyle name="40% - Accent1 4 2 3" xfId="2285"/>
    <cellStyle name="40% - Accent1 4 2 3 2" xfId="2286"/>
    <cellStyle name="40% - Accent1 4 2 4" xfId="2287"/>
    <cellStyle name="40% - Accent1 4 3" xfId="383"/>
    <cellStyle name="40% - Accent1 4 3 2" xfId="2288"/>
    <cellStyle name="40% - Accent1 4 3 2 2" xfId="2289"/>
    <cellStyle name="40% - Accent1 4 3 3" xfId="2290"/>
    <cellStyle name="40% - Accent1 4 4" xfId="2291"/>
    <cellStyle name="40% - Accent1 4 4 2" xfId="2292"/>
    <cellStyle name="40% - Accent1 4 5" xfId="2293"/>
    <cellStyle name="40% - Accent1 5" xfId="384"/>
    <cellStyle name="40% - Accent1 5 2" xfId="385"/>
    <cellStyle name="40% - Accent1 5 2 2" xfId="386"/>
    <cellStyle name="40% - Accent1 5 2 2 2" xfId="2294"/>
    <cellStyle name="40% - Accent1 5 2 3" xfId="2295"/>
    <cellStyle name="40% - Accent1 5 3" xfId="387"/>
    <cellStyle name="40% - Accent1 5 3 2" xfId="2296"/>
    <cellStyle name="40% - Accent1 5 4" xfId="2297"/>
    <cellStyle name="40% - Accent1 6" xfId="388"/>
    <cellStyle name="40% - Accent1 6 2" xfId="389"/>
    <cellStyle name="40% - Accent1 6 2 2" xfId="2298"/>
    <cellStyle name="40% - Accent1 6 2 2 2" xfId="2299"/>
    <cellStyle name="40% - Accent1 6 2 3" xfId="2300"/>
    <cellStyle name="40% - Accent1 6 3" xfId="2301"/>
    <cellStyle name="40% - Accent1 6 3 2" xfId="2302"/>
    <cellStyle name="40% - Accent1 6 4" xfId="2303"/>
    <cellStyle name="40% - Accent1 7" xfId="390"/>
    <cellStyle name="40% - Accent1 7 2" xfId="391"/>
    <cellStyle name="40% - Accent1 7 2 2" xfId="2304"/>
    <cellStyle name="40% - Accent1 7 2 2 2" xfId="2305"/>
    <cellStyle name="40% - Accent1 7 2 3" xfId="2306"/>
    <cellStyle name="40% - Accent1 7 3" xfId="2307"/>
    <cellStyle name="40% - Accent1 7 3 2" xfId="2308"/>
    <cellStyle name="40% - Accent1 7 4" xfId="2309"/>
    <cellStyle name="40% - Accent1 8" xfId="392"/>
    <cellStyle name="40% - Accent1 8 2" xfId="2310"/>
    <cellStyle name="40% - Accent1 8 2 2" xfId="2311"/>
    <cellStyle name="40% - Accent1 8 3" xfId="2312"/>
    <cellStyle name="40% - Accent1 9" xfId="393"/>
    <cellStyle name="40% - Accent1 9 2" xfId="1465"/>
    <cellStyle name="40% - Accent1 9 2 2" xfId="2314"/>
    <cellStyle name="40% - Accent1 9 2 3" xfId="2313"/>
    <cellStyle name="40% - Accent1 9 3" xfId="2315"/>
    <cellStyle name="40% - Accent2" xfId="26" builtinId="35" customBuiltin="1"/>
    <cellStyle name="40% - Accent2 10" xfId="2316"/>
    <cellStyle name="40% - Accent2 10 2" xfId="2317"/>
    <cellStyle name="40% - Accent2 10 2 2" xfId="2318"/>
    <cellStyle name="40% - Accent2 10 3" xfId="2319"/>
    <cellStyle name="40% - Accent2 11" xfId="2320"/>
    <cellStyle name="40% - Accent2 11 2" xfId="2321"/>
    <cellStyle name="40% - Accent2 11 2 2" xfId="2322"/>
    <cellStyle name="40% - Accent2 11 3" xfId="2323"/>
    <cellStyle name="40% - Accent2 12" xfId="2324"/>
    <cellStyle name="40% - Accent2 12 2" xfId="2325"/>
    <cellStyle name="40% - Accent2 12 2 2" xfId="2326"/>
    <cellStyle name="40% - Accent2 12 3" xfId="2327"/>
    <cellStyle name="40% - Accent2 13" xfId="2328"/>
    <cellStyle name="40% - Accent2 13 2" xfId="2329"/>
    <cellStyle name="40% - Accent2 13 2 2" xfId="2330"/>
    <cellStyle name="40% - Accent2 13 3" xfId="2331"/>
    <cellStyle name="40% - Accent2 14" xfId="2332"/>
    <cellStyle name="40% - Accent2 14 2" xfId="2333"/>
    <cellStyle name="40% - Accent2 14 2 2" xfId="2334"/>
    <cellStyle name="40% - Accent2 14 3" xfId="2335"/>
    <cellStyle name="40% - Accent2 15" xfId="2336"/>
    <cellStyle name="40% - Accent2 15 2" xfId="2337"/>
    <cellStyle name="40% - Accent2 15 2 2" xfId="2338"/>
    <cellStyle name="40% - Accent2 15 3" xfId="2339"/>
    <cellStyle name="40% - Accent2 16" xfId="2340"/>
    <cellStyle name="40% - Accent2 16 2" xfId="2341"/>
    <cellStyle name="40% - Accent2 16 2 2" xfId="2342"/>
    <cellStyle name="40% - Accent2 16 3" xfId="2343"/>
    <cellStyle name="40% - Accent2 17" xfId="2344"/>
    <cellStyle name="40% - Accent2 17 2" xfId="2345"/>
    <cellStyle name="40% - Accent2 17 2 2" xfId="2346"/>
    <cellStyle name="40% - Accent2 17 3" xfId="2347"/>
    <cellStyle name="40% - Accent2 18" xfId="2348"/>
    <cellStyle name="40% - Accent2 18 2" xfId="2349"/>
    <cellStyle name="40% - Accent2 18 2 2" xfId="2350"/>
    <cellStyle name="40% - Accent2 18 3" xfId="2351"/>
    <cellStyle name="40% - Accent2 19" xfId="2352"/>
    <cellStyle name="40% - Accent2 19 2" xfId="2353"/>
    <cellStyle name="40% - Accent2 19 2 2" xfId="2354"/>
    <cellStyle name="40% - Accent2 19 3" xfId="2355"/>
    <cellStyle name="40% - Accent2 2" xfId="394"/>
    <cellStyle name="40% - Accent2 2 2" xfId="395"/>
    <cellStyle name="40% - Accent2 2 2 2" xfId="396"/>
    <cellStyle name="40% - Accent2 2 2 2 2" xfId="397"/>
    <cellStyle name="40% - Accent2 2 2 2 2 2" xfId="398"/>
    <cellStyle name="40% - Accent2 2 2 2 3" xfId="399"/>
    <cellStyle name="40% - Accent2 2 2 3" xfId="400"/>
    <cellStyle name="40% - Accent2 2 2 3 2" xfId="401"/>
    <cellStyle name="40% - Accent2 2 2 3 2 2" xfId="402"/>
    <cellStyle name="40% - Accent2 2 2 3 3" xfId="403"/>
    <cellStyle name="40% - Accent2 2 2 4" xfId="404"/>
    <cellStyle name="40% - Accent2 2 2 4 2" xfId="405"/>
    <cellStyle name="40% - Accent2 2 2 5" xfId="406"/>
    <cellStyle name="40% - Accent2 2 3" xfId="407"/>
    <cellStyle name="40% - Accent2 2 3 2" xfId="408"/>
    <cellStyle name="40% - Accent2 2 3 2 2" xfId="409"/>
    <cellStyle name="40% - Accent2 2 3 3" xfId="410"/>
    <cellStyle name="40% - Accent2 2 4" xfId="411"/>
    <cellStyle name="40% - Accent2 2 4 2" xfId="412"/>
    <cellStyle name="40% - Accent2 2 4 2 2" xfId="413"/>
    <cellStyle name="40% - Accent2 2 4 3" xfId="414"/>
    <cellStyle name="40% - Accent2 2 5" xfId="415"/>
    <cellStyle name="40% - Accent2 2 5 2" xfId="416"/>
    <cellStyle name="40% - Accent2 2 6" xfId="417"/>
    <cellStyle name="40% - Accent2 2 7" xfId="47138"/>
    <cellStyle name="40% - Accent2 20" xfId="2356"/>
    <cellStyle name="40% - Accent2 20 2" xfId="2357"/>
    <cellStyle name="40% - Accent2 20 2 2" xfId="2358"/>
    <cellStyle name="40% - Accent2 20 3" xfId="2359"/>
    <cellStyle name="40% - Accent2 21" xfId="2360"/>
    <cellStyle name="40% - Accent2 21 2" xfId="2361"/>
    <cellStyle name="40% - Accent2 21 2 2" xfId="2362"/>
    <cellStyle name="40% - Accent2 21 3" xfId="2363"/>
    <cellStyle name="40% - Accent2 22" xfId="2364"/>
    <cellStyle name="40% - Accent2 22 2" xfId="2365"/>
    <cellStyle name="40% - Accent2 22 2 2" xfId="2366"/>
    <cellStyle name="40% - Accent2 22 3" xfId="2367"/>
    <cellStyle name="40% - Accent2 23" xfId="2368"/>
    <cellStyle name="40% - Accent2 23 2" xfId="2369"/>
    <cellStyle name="40% - Accent2 23 2 2" xfId="2370"/>
    <cellStyle name="40% - Accent2 23 3" xfId="2371"/>
    <cellStyle name="40% - Accent2 24" xfId="2372"/>
    <cellStyle name="40% - Accent2 24 2" xfId="2373"/>
    <cellStyle name="40% - Accent2 24 2 2" xfId="2374"/>
    <cellStyle name="40% - Accent2 24 3" xfId="2375"/>
    <cellStyle name="40% - Accent2 25" xfId="2376"/>
    <cellStyle name="40% - Accent2 25 2" xfId="2377"/>
    <cellStyle name="40% - Accent2 25 2 2" xfId="2378"/>
    <cellStyle name="40% - Accent2 25 3" xfId="2379"/>
    <cellStyle name="40% - Accent2 26" xfId="2380"/>
    <cellStyle name="40% - Accent2 26 2" xfId="2381"/>
    <cellStyle name="40% - Accent2 27" xfId="2382"/>
    <cellStyle name="40% - Accent2 28" xfId="2383"/>
    <cellStyle name="40% - Accent2 3" xfId="418"/>
    <cellStyle name="40% - Accent2 3 2" xfId="419"/>
    <cellStyle name="40% - Accent2 3 2 2" xfId="420"/>
    <cellStyle name="40% - Accent2 3 2 2 2" xfId="421"/>
    <cellStyle name="40% - Accent2 3 2 2 2 2" xfId="2384"/>
    <cellStyle name="40% - Accent2 3 2 2 3" xfId="2385"/>
    <cellStyle name="40% - Accent2 3 2 3" xfId="422"/>
    <cellStyle name="40% - Accent2 3 2 3 2" xfId="2386"/>
    <cellStyle name="40% - Accent2 3 2 4" xfId="2387"/>
    <cellStyle name="40% - Accent2 3 3" xfId="423"/>
    <cellStyle name="40% - Accent2 3 3 2" xfId="424"/>
    <cellStyle name="40% - Accent2 3 3 2 2" xfId="425"/>
    <cellStyle name="40% - Accent2 3 3 3" xfId="426"/>
    <cellStyle name="40% - Accent2 3 4" xfId="427"/>
    <cellStyle name="40% - Accent2 3 4 2" xfId="428"/>
    <cellStyle name="40% - Accent2 3 5" xfId="429"/>
    <cellStyle name="40% - Accent2 3 6" xfId="47157"/>
    <cellStyle name="40% - Accent2 4" xfId="430"/>
    <cellStyle name="40% - Accent2 4 2" xfId="431"/>
    <cellStyle name="40% - Accent2 4 2 2" xfId="432"/>
    <cellStyle name="40% - Accent2 4 2 2 2" xfId="2388"/>
    <cellStyle name="40% - Accent2 4 2 2 2 2" xfId="2389"/>
    <cellStyle name="40% - Accent2 4 2 2 3" xfId="2390"/>
    <cellStyle name="40% - Accent2 4 2 3" xfId="2391"/>
    <cellStyle name="40% - Accent2 4 2 3 2" xfId="2392"/>
    <cellStyle name="40% - Accent2 4 2 4" xfId="2393"/>
    <cellStyle name="40% - Accent2 4 3" xfId="433"/>
    <cellStyle name="40% - Accent2 4 3 2" xfId="2394"/>
    <cellStyle name="40% - Accent2 4 3 2 2" xfId="2395"/>
    <cellStyle name="40% - Accent2 4 3 3" xfId="2396"/>
    <cellStyle name="40% - Accent2 4 4" xfId="2397"/>
    <cellStyle name="40% - Accent2 4 4 2" xfId="2398"/>
    <cellStyle name="40% - Accent2 4 5" xfId="2399"/>
    <cellStyle name="40% - Accent2 5" xfId="434"/>
    <cellStyle name="40% - Accent2 5 2" xfId="435"/>
    <cellStyle name="40% - Accent2 5 2 2" xfId="436"/>
    <cellStyle name="40% - Accent2 5 2 2 2" xfId="2400"/>
    <cellStyle name="40% - Accent2 5 2 3" xfId="2401"/>
    <cellStyle name="40% - Accent2 5 3" xfId="437"/>
    <cellStyle name="40% - Accent2 5 3 2" xfId="2402"/>
    <cellStyle name="40% - Accent2 5 4" xfId="2403"/>
    <cellStyle name="40% - Accent2 6" xfId="438"/>
    <cellStyle name="40% - Accent2 6 2" xfId="439"/>
    <cellStyle name="40% - Accent2 6 2 2" xfId="2404"/>
    <cellStyle name="40% - Accent2 6 2 2 2" xfId="2405"/>
    <cellStyle name="40% - Accent2 6 2 3" xfId="2406"/>
    <cellStyle name="40% - Accent2 6 3" xfId="2407"/>
    <cellStyle name="40% - Accent2 6 3 2" xfId="2408"/>
    <cellStyle name="40% - Accent2 6 4" xfId="2409"/>
    <cellStyle name="40% - Accent2 7" xfId="440"/>
    <cellStyle name="40% - Accent2 7 2" xfId="441"/>
    <cellStyle name="40% - Accent2 7 2 2" xfId="2410"/>
    <cellStyle name="40% - Accent2 7 2 2 2" xfId="2411"/>
    <cellStyle name="40% - Accent2 7 2 3" xfId="2412"/>
    <cellStyle name="40% - Accent2 7 3" xfId="2413"/>
    <cellStyle name="40% - Accent2 7 3 2" xfId="2414"/>
    <cellStyle name="40% - Accent2 7 4" xfId="2415"/>
    <cellStyle name="40% - Accent2 8" xfId="442"/>
    <cellStyle name="40% - Accent2 8 2" xfId="2416"/>
    <cellStyle name="40% - Accent2 8 2 2" xfId="2417"/>
    <cellStyle name="40% - Accent2 8 3" xfId="2418"/>
    <cellStyle name="40% - Accent2 9" xfId="443"/>
    <cellStyle name="40% - Accent2 9 2" xfId="1456"/>
    <cellStyle name="40% - Accent2 9 2 2" xfId="2420"/>
    <cellStyle name="40% - Accent2 9 2 3" xfId="2419"/>
    <cellStyle name="40% - Accent2 9 3" xfId="2421"/>
    <cellStyle name="40% - Accent3" xfId="30" builtinId="39" customBuiltin="1"/>
    <cellStyle name="40% - Accent3 10" xfId="2422"/>
    <cellStyle name="40% - Accent3 10 2" xfId="2423"/>
    <cellStyle name="40% - Accent3 10 2 2" xfId="2424"/>
    <cellStyle name="40% - Accent3 10 3" xfId="2425"/>
    <cellStyle name="40% - Accent3 11" xfId="2426"/>
    <cellStyle name="40% - Accent3 11 2" xfId="2427"/>
    <cellStyle name="40% - Accent3 11 2 2" xfId="2428"/>
    <cellStyle name="40% - Accent3 11 3" xfId="2429"/>
    <cellStyle name="40% - Accent3 12" xfId="2430"/>
    <cellStyle name="40% - Accent3 12 2" xfId="2431"/>
    <cellStyle name="40% - Accent3 12 2 2" xfId="2432"/>
    <cellStyle name="40% - Accent3 12 3" xfId="2433"/>
    <cellStyle name="40% - Accent3 13" xfId="2434"/>
    <cellStyle name="40% - Accent3 13 2" xfId="2435"/>
    <cellStyle name="40% - Accent3 13 2 2" xfId="2436"/>
    <cellStyle name="40% - Accent3 13 3" xfId="2437"/>
    <cellStyle name="40% - Accent3 14" xfId="2438"/>
    <cellStyle name="40% - Accent3 14 2" xfId="2439"/>
    <cellStyle name="40% - Accent3 14 2 2" xfId="2440"/>
    <cellStyle name="40% - Accent3 14 3" xfId="2441"/>
    <cellStyle name="40% - Accent3 15" xfId="2442"/>
    <cellStyle name="40% - Accent3 15 2" xfId="2443"/>
    <cellStyle name="40% - Accent3 15 2 2" xfId="2444"/>
    <cellStyle name="40% - Accent3 15 3" xfId="2445"/>
    <cellStyle name="40% - Accent3 16" xfId="2446"/>
    <cellStyle name="40% - Accent3 16 2" xfId="2447"/>
    <cellStyle name="40% - Accent3 16 2 2" xfId="2448"/>
    <cellStyle name="40% - Accent3 16 3" xfId="2449"/>
    <cellStyle name="40% - Accent3 17" xfId="2450"/>
    <cellStyle name="40% - Accent3 17 2" xfId="2451"/>
    <cellStyle name="40% - Accent3 17 2 2" xfId="2452"/>
    <cellStyle name="40% - Accent3 17 3" xfId="2453"/>
    <cellStyle name="40% - Accent3 18" xfId="2454"/>
    <cellStyle name="40% - Accent3 18 2" xfId="2455"/>
    <cellStyle name="40% - Accent3 18 2 2" xfId="2456"/>
    <cellStyle name="40% - Accent3 18 3" xfId="2457"/>
    <cellStyle name="40% - Accent3 19" xfId="2458"/>
    <cellStyle name="40% - Accent3 19 2" xfId="2459"/>
    <cellStyle name="40% - Accent3 19 2 2" xfId="2460"/>
    <cellStyle name="40% - Accent3 19 3" xfId="2461"/>
    <cellStyle name="40% - Accent3 2" xfId="444"/>
    <cellStyle name="40% - Accent3 2 2" xfId="445"/>
    <cellStyle name="40% - Accent3 2 2 2" xfId="446"/>
    <cellStyle name="40% - Accent3 2 2 2 2" xfId="447"/>
    <cellStyle name="40% - Accent3 2 2 2 2 2" xfId="448"/>
    <cellStyle name="40% - Accent3 2 2 2 3" xfId="449"/>
    <cellStyle name="40% - Accent3 2 2 3" xfId="450"/>
    <cellStyle name="40% - Accent3 2 2 3 2" xfId="451"/>
    <cellStyle name="40% - Accent3 2 2 3 2 2" xfId="452"/>
    <cellStyle name="40% - Accent3 2 2 3 3" xfId="453"/>
    <cellStyle name="40% - Accent3 2 2 4" xfId="454"/>
    <cellStyle name="40% - Accent3 2 2 4 2" xfId="455"/>
    <cellStyle name="40% - Accent3 2 2 5" xfId="456"/>
    <cellStyle name="40% - Accent3 2 3" xfId="457"/>
    <cellStyle name="40% - Accent3 2 3 2" xfId="458"/>
    <cellStyle name="40% - Accent3 2 3 2 2" xfId="459"/>
    <cellStyle name="40% - Accent3 2 3 3" xfId="460"/>
    <cellStyle name="40% - Accent3 2 4" xfId="461"/>
    <cellStyle name="40% - Accent3 2 4 2" xfId="462"/>
    <cellStyle name="40% - Accent3 2 4 2 2" xfId="463"/>
    <cellStyle name="40% - Accent3 2 4 3" xfId="464"/>
    <cellStyle name="40% - Accent3 2 5" xfId="465"/>
    <cellStyle name="40% - Accent3 2 5 2" xfId="466"/>
    <cellStyle name="40% - Accent3 2 6" xfId="467"/>
    <cellStyle name="40% - Accent3 2 7" xfId="47140"/>
    <cellStyle name="40% - Accent3 20" xfId="2462"/>
    <cellStyle name="40% - Accent3 20 2" xfId="2463"/>
    <cellStyle name="40% - Accent3 20 2 2" xfId="2464"/>
    <cellStyle name="40% - Accent3 20 3" xfId="2465"/>
    <cellStyle name="40% - Accent3 21" xfId="2466"/>
    <cellStyle name="40% - Accent3 21 2" xfId="2467"/>
    <cellStyle name="40% - Accent3 21 2 2" xfId="2468"/>
    <cellStyle name="40% - Accent3 21 3" xfId="2469"/>
    <cellStyle name="40% - Accent3 22" xfId="2470"/>
    <cellStyle name="40% - Accent3 22 2" xfId="2471"/>
    <cellStyle name="40% - Accent3 22 2 2" xfId="2472"/>
    <cellStyle name="40% - Accent3 22 3" xfId="2473"/>
    <cellStyle name="40% - Accent3 23" xfId="2474"/>
    <cellStyle name="40% - Accent3 23 2" xfId="2475"/>
    <cellStyle name="40% - Accent3 23 2 2" xfId="2476"/>
    <cellStyle name="40% - Accent3 23 3" xfId="2477"/>
    <cellStyle name="40% - Accent3 24" xfId="2478"/>
    <cellStyle name="40% - Accent3 24 2" xfId="2479"/>
    <cellStyle name="40% - Accent3 24 2 2" xfId="2480"/>
    <cellStyle name="40% - Accent3 24 3" xfId="2481"/>
    <cellStyle name="40% - Accent3 25" xfId="2482"/>
    <cellStyle name="40% - Accent3 25 2" xfId="2483"/>
    <cellStyle name="40% - Accent3 25 2 2" xfId="2484"/>
    <cellStyle name="40% - Accent3 25 3" xfId="2485"/>
    <cellStyle name="40% - Accent3 26" xfId="2486"/>
    <cellStyle name="40% - Accent3 26 2" xfId="2487"/>
    <cellStyle name="40% - Accent3 27" xfId="2488"/>
    <cellStyle name="40% - Accent3 28" xfId="2489"/>
    <cellStyle name="40% - Accent3 3" xfId="468"/>
    <cellStyle name="40% - Accent3 3 2" xfId="469"/>
    <cellStyle name="40% - Accent3 3 2 2" xfId="470"/>
    <cellStyle name="40% - Accent3 3 2 2 2" xfId="471"/>
    <cellStyle name="40% - Accent3 3 2 2 2 2" xfId="2490"/>
    <cellStyle name="40% - Accent3 3 2 2 3" xfId="2491"/>
    <cellStyle name="40% - Accent3 3 2 3" xfId="472"/>
    <cellStyle name="40% - Accent3 3 2 3 2" xfId="2492"/>
    <cellStyle name="40% - Accent3 3 2 4" xfId="2493"/>
    <cellStyle name="40% - Accent3 3 3" xfId="473"/>
    <cellStyle name="40% - Accent3 3 3 2" xfId="474"/>
    <cellStyle name="40% - Accent3 3 3 2 2" xfId="475"/>
    <cellStyle name="40% - Accent3 3 3 3" xfId="476"/>
    <cellStyle name="40% - Accent3 3 4" xfId="477"/>
    <cellStyle name="40% - Accent3 3 4 2" xfId="478"/>
    <cellStyle name="40% - Accent3 3 5" xfId="479"/>
    <cellStyle name="40% - Accent3 3 6" xfId="47158"/>
    <cellStyle name="40% - Accent3 4" xfId="480"/>
    <cellStyle name="40% - Accent3 4 2" xfId="481"/>
    <cellStyle name="40% - Accent3 4 2 2" xfId="482"/>
    <cellStyle name="40% - Accent3 4 2 2 2" xfId="2494"/>
    <cellStyle name="40% - Accent3 4 2 2 2 2" xfId="2495"/>
    <cellStyle name="40% - Accent3 4 2 2 3" xfId="2496"/>
    <cellStyle name="40% - Accent3 4 2 3" xfId="2497"/>
    <cellStyle name="40% - Accent3 4 2 3 2" xfId="2498"/>
    <cellStyle name="40% - Accent3 4 2 4" xfId="2499"/>
    <cellStyle name="40% - Accent3 4 3" xfId="483"/>
    <cellStyle name="40% - Accent3 4 3 2" xfId="2500"/>
    <cellStyle name="40% - Accent3 4 3 2 2" xfId="2501"/>
    <cellStyle name="40% - Accent3 4 3 3" xfId="2502"/>
    <cellStyle name="40% - Accent3 4 4" xfId="2503"/>
    <cellStyle name="40% - Accent3 4 4 2" xfId="2504"/>
    <cellStyle name="40% - Accent3 4 5" xfId="2505"/>
    <cellStyle name="40% - Accent3 5" xfId="484"/>
    <cellStyle name="40% - Accent3 5 2" xfId="485"/>
    <cellStyle name="40% - Accent3 5 2 2" xfId="486"/>
    <cellStyle name="40% - Accent3 5 2 2 2" xfId="2506"/>
    <cellStyle name="40% - Accent3 5 2 3" xfId="2507"/>
    <cellStyle name="40% - Accent3 5 3" xfId="487"/>
    <cellStyle name="40% - Accent3 5 3 2" xfId="2508"/>
    <cellStyle name="40% - Accent3 5 4" xfId="2509"/>
    <cellStyle name="40% - Accent3 6" xfId="488"/>
    <cellStyle name="40% - Accent3 6 2" xfId="489"/>
    <cellStyle name="40% - Accent3 6 2 2" xfId="2510"/>
    <cellStyle name="40% - Accent3 6 2 2 2" xfId="2511"/>
    <cellStyle name="40% - Accent3 6 2 3" xfId="2512"/>
    <cellStyle name="40% - Accent3 6 3" xfId="2513"/>
    <cellStyle name="40% - Accent3 6 3 2" xfId="2514"/>
    <cellStyle name="40% - Accent3 6 4" xfId="2515"/>
    <cellStyle name="40% - Accent3 7" xfId="490"/>
    <cellStyle name="40% - Accent3 7 2" xfId="491"/>
    <cellStyle name="40% - Accent3 7 2 2" xfId="2516"/>
    <cellStyle name="40% - Accent3 7 2 2 2" xfId="2517"/>
    <cellStyle name="40% - Accent3 7 2 3" xfId="2518"/>
    <cellStyle name="40% - Accent3 7 3" xfId="2519"/>
    <cellStyle name="40% - Accent3 7 3 2" xfId="2520"/>
    <cellStyle name="40% - Accent3 7 4" xfId="2521"/>
    <cellStyle name="40% - Accent3 8" xfId="492"/>
    <cellStyle name="40% - Accent3 8 2" xfId="2522"/>
    <cellStyle name="40% - Accent3 8 2 2" xfId="2523"/>
    <cellStyle name="40% - Accent3 8 3" xfId="2524"/>
    <cellStyle name="40% - Accent3 9" xfId="493"/>
    <cellStyle name="40% - Accent3 9 2" xfId="1454"/>
    <cellStyle name="40% - Accent3 9 2 2" xfId="2526"/>
    <cellStyle name="40% - Accent3 9 2 3" xfId="2525"/>
    <cellStyle name="40% - Accent3 9 3" xfId="2527"/>
    <cellStyle name="40% - Accent4" xfId="34" builtinId="43" customBuiltin="1"/>
    <cellStyle name="40% - Accent4 10" xfId="2528"/>
    <cellStyle name="40% - Accent4 10 2" xfId="2529"/>
    <cellStyle name="40% - Accent4 10 2 2" xfId="2530"/>
    <cellStyle name="40% - Accent4 10 3" xfId="2531"/>
    <cellStyle name="40% - Accent4 11" xfId="2532"/>
    <cellStyle name="40% - Accent4 11 2" xfId="2533"/>
    <cellStyle name="40% - Accent4 11 2 2" xfId="2534"/>
    <cellStyle name="40% - Accent4 11 3" xfId="2535"/>
    <cellStyle name="40% - Accent4 12" xfId="2536"/>
    <cellStyle name="40% - Accent4 12 2" xfId="2537"/>
    <cellStyle name="40% - Accent4 12 2 2" xfId="2538"/>
    <cellStyle name="40% - Accent4 12 3" xfId="2539"/>
    <cellStyle name="40% - Accent4 13" xfId="2540"/>
    <cellStyle name="40% - Accent4 13 2" xfId="2541"/>
    <cellStyle name="40% - Accent4 13 2 2" xfId="2542"/>
    <cellStyle name="40% - Accent4 13 3" xfId="2543"/>
    <cellStyle name="40% - Accent4 14" xfId="2544"/>
    <cellStyle name="40% - Accent4 14 2" xfId="2545"/>
    <cellStyle name="40% - Accent4 14 2 2" xfId="2546"/>
    <cellStyle name="40% - Accent4 14 3" xfId="2547"/>
    <cellStyle name="40% - Accent4 15" xfId="2548"/>
    <cellStyle name="40% - Accent4 15 2" xfId="2549"/>
    <cellStyle name="40% - Accent4 15 2 2" xfId="2550"/>
    <cellStyle name="40% - Accent4 15 3" xfId="2551"/>
    <cellStyle name="40% - Accent4 16" xfId="2552"/>
    <cellStyle name="40% - Accent4 16 2" xfId="2553"/>
    <cellStyle name="40% - Accent4 16 2 2" xfId="2554"/>
    <cellStyle name="40% - Accent4 16 3" xfId="2555"/>
    <cellStyle name="40% - Accent4 17" xfId="2556"/>
    <cellStyle name="40% - Accent4 17 2" xfId="2557"/>
    <cellStyle name="40% - Accent4 17 2 2" xfId="2558"/>
    <cellStyle name="40% - Accent4 17 3" xfId="2559"/>
    <cellStyle name="40% - Accent4 18" xfId="2560"/>
    <cellStyle name="40% - Accent4 18 2" xfId="2561"/>
    <cellStyle name="40% - Accent4 18 2 2" xfId="2562"/>
    <cellStyle name="40% - Accent4 18 3" xfId="2563"/>
    <cellStyle name="40% - Accent4 19" xfId="2564"/>
    <cellStyle name="40% - Accent4 19 2" xfId="2565"/>
    <cellStyle name="40% - Accent4 19 2 2" xfId="2566"/>
    <cellStyle name="40% - Accent4 19 3" xfId="2567"/>
    <cellStyle name="40% - Accent4 2" xfId="494"/>
    <cellStyle name="40% - Accent4 2 2" xfId="495"/>
    <cellStyle name="40% - Accent4 2 2 2" xfId="496"/>
    <cellStyle name="40% - Accent4 2 2 2 2" xfId="497"/>
    <cellStyle name="40% - Accent4 2 2 2 2 2" xfId="498"/>
    <cellStyle name="40% - Accent4 2 2 2 3" xfId="499"/>
    <cellStyle name="40% - Accent4 2 2 3" xfId="500"/>
    <cellStyle name="40% - Accent4 2 2 3 2" xfId="501"/>
    <cellStyle name="40% - Accent4 2 2 3 2 2" xfId="502"/>
    <cellStyle name="40% - Accent4 2 2 3 3" xfId="503"/>
    <cellStyle name="40% - Accent4 2 2 4" xfId="504"/>
    <cellStyle name="40% - Accent4 2 2 4 2" xfId="505"/>
    <cellStyle name="40% - Accent4 2 2 5" xfId="506"/>
    <cellStyle name="40% - Accent4 2 3" xfId="507"/>
    <cellStyle name="40% - Accent4 2 3 2" xfId="508"/>
    <cellStyle name="40% - Accent4 2 3 2 2" xfId="509"/>
    <cellStyle name="40% - Accent4 2 3 3" xfId="510"/>
    <cellStyle name="40% - Accent4 2 4" xfId="511"/>
    <cellStyle name="40% - Accent4 2 4 2" xfId="512"/>
    <cellStyle name="40% - Accent4 2 4 2 2" xfId="513"/>
    <cellStyle name="40% - Accent4 2 4 3" xfId="514"/>
    <cellStyle name="40% - Accent4 2 5" xfId="515"/>
    <cellStyle name="40% - Accent4 2 5 2" xfId="516"/>
    <cellStyle name="40% - Accent4 2 6" xfId="517"/>
    <cellStyle name="40% - Accent4 2 7" xfId="47142"/>
    <cellStyle name="40% - Accent4 20" xfId="2568"/>
    <cellStyle name="40% - Accent4 20 2" xfId="2569"/>
    <cellStyle name="40% - Accent4 20 2 2" xfId="2570"/>
    <cellStyle name="40% - Accent4 20 3" xfId="2571"/>
    <cellStyle name="40% - Accent4 21" xfId="2572"/>
    <cellStyle name="40% - Accent4 21 2" xfId="2573"/>
    <cellStyle name="40% - Accent4 21 2 2" xfId="2574"/>
    <cellStyle name="40% - Accent4 21 3" xfId="2575"/>
    <cellStyle name="40% - Accent4 22" xfId="2576"/>
    <cellStyle name="40% - Accent4 22 2" xfId="2577"/>
    <cellStyle name="40% - Accent4 22 2 2" xfId="2578"/>
    <cellStyle name="40% - Accent4 22 3" xfId="2579"/>
    <cellStyle name="40% - Accent4 23" xfId="2580"/>
    <cellStyle name="40% - Accent4 23 2" xfId="2581"/>
    <cellStyle name="40% - Accent4 23 2 2" xfId="2582"/>
    <cellStyle name="40% - Accent4 23 3" xfId="2583"/>
    <cellStyle name="40% - Accent4 24" xfId="2584"/>
    <cellStyle name="40% - Accent4 24 2" xfId="2585"/>
    <cellStyle name="40% - Accent4 24 2 2" xfId="2586"/>
    <cellStyle name="40% - Accent4 24 3" xfId="2587"/>
    <cellStyle name="40% - Accent4 25" xfId="2588"/>
    <cellStyle name="40% - Accent4 25 2" xfId="2589"/>
    <cellStyle name="40% - Accent4 25 2 2" xfId="2590"/>
    <cellStyle name="40% - Accent4 25 3" xfId="2591"/>
    <cellStyle name="40% - Accent4 26" xfId="2592"/>
    <cellStyle name="40% - Accent4 26 2" xfId="2593"/>
    <cellStyle name="40% - Accent4 27" xfId="2594"/>
    <cellStyle name="40% - Accent4 28" xfId="2595"/>
    <cellStyle name="40% - Accent4 3" xfId="518"/>
    <cellStyle name="40% - Accent4 3 2" xfId="519"/>
    <cellStyle name="40% - Accent4 3 2 2" xfId="520"/>
    <cellStyle name="40% - Accent4 3 2 2 2" xfId="521"/>
    <cellStyle name="40% - Accent4 3 2 2 2 2" xfId="2596"/>
    <cellStyle name="40% - Accent4 3 2 2 3" xfId="2597"/>
    <cellStyle name="40% - Accent4 3 2 3" xfId="522"/>
    <cellStyle name="40% - Accent4 3 2 3 2" xfId="2598"/>
    <cellStyle name="40% - Accent4 3 2 4" xfId="2599"/>
    <cellStyle name="40% - Accent4 3 3" xfId="523"/>
    <cellStyle name="40% - Accent4 3 3 2" xfId="524"/>
    <cellStyle name="40% - Accent4 3 3 2 2" xfId="525"/>
    <cellStyle name="40% - Accent4 3 3 3" xfId="526"/>
    <cellStyle name="40% - Accent4 3 4" xfId="527"/>
    <cellStyle name="40% - Accent4 3 4 2" xfId="528"/>
    <cellStyle name="40% - Accent4 3 5" xfId="529"/>
    <cellStyle name="40% - Accent4 3 6" xfId="47159"/>
    <cellStyle name="40% - Accent4 4" xfId="530"/>
    <cellStyle name="40% - Accent4 4 2" xfId="531"/>
    <cellStyle name="40% - Accent4 4 2 2" xfId="532"/>
    <cellStyle name="40% - Accent4 4 2 2 2" xfId="2600"/>
    <cellStyle name="40% - Accent4 4 2 2 2 2" xfId="2601"/>
    <cellStyle name="40% - Accent4 4 2 2 3" xfId="2602"/>
    <cellStyle name="40% - Accent4 4 2 3" xfId="2603"/>
    <cellStyle name="40% - Accent4 4 2 3 2" xfId="2604"/>
    <cellStyle name="40% - Accent4 4 2 4" xfId="2605"/>
    <cellStyle name="40% - Accent4 4 3" xfId="533"/>
    <cellStyle name="40% - Accent4 4 3 2" xfId="2606"/>
    <cellStyle name="40% - Accent4 4 3 2 2" xfId="2607"/>
    <cellStyle name="40% - Accent4 4 3 3" xfId="2608"/>
    <cellStyle name="40% - Accent4 4 4" xfId="2609"/>
    <cellStyle name="40% - Accent4 4 4 2" xfId="2610"/>
    <cellStyle name="40% - Accent4 4 5" xfId="2611"/>
    <cellStyle name="40% - Accent4 5" xfId="534"/>
    <cellStyle name="40% - Accent4 5 2" xfId="535"/>
    <cellStyle name="40% - Accent4 5 2 2" xfId="536"/>
    <cellStyle name="40% - Accent4 5 2 2 2" xfId="2612"/>
    <cellStyle name="40% - Accent4 5 2 3" xfId="2613"/>
    <cellStyle name="40% - Accent4 5 3" xfId="537"/>
    <cellStyle name="40% - Accent4 5 3 2" xfId="2614"/>
    <cellStyle name="40% - Accent4 5 4" xfId="2615"/>
    <cellStyle name="40% - Accent4 6" xfId="538"/>
    <cellStyle name="40% - Accent4 6 2" xfId="539"/>
    <cellStyle name="40% - Accent4 6 2 2" xfId="2616"/>
    <cellStyle name="40% - Accent4 6 2 2 2" xfId="2617"/>
    <cellStyle name="40% - Accent4 6 2 3" xfId="2618"/>
    <cellStyle name="40% - Accent4 6 3" xfId="2619"/>
    <cellStyle name="40% - Accent4 6 3 2" xfId="2620"/>
    <cellStyle name="40% - Accent4 6 4" xfId="2621"/>
    <cellStyle name="40% - Accent4 7" xfId="540"/>
    <cellStyle name="40% - Accent4 7 2" xfId="541"/>
    <cellStyle name="40% - Accent4 7 2 2" xfId="2622"/>
    <cellStyle name="40% - Accent4 7 2 2 2" xfId="2623"/>
    <cellStyle name="40% - Accent4 7 2 3" xfId="2624"/>
    <cellStyle name="40% - Accent4 7 3" xfId="2625"/>
    <cellStyle name="40% - Accent4 7 3 2" xfId="2626"/>
    <cellStyle name="40% - Accent4 7 4" xfId="2627"/>
    <cellStyle name="40% - Accent4 8" xfId="542"/>
    <cellStyle name="40% - Accent4 8 2" xfId="2628"/>
    <cellStyle name="40% - Accent4 8 2 2" xfId="2629"/>
    <cellStyle name="40% - Accent4 8 3" xfId="2630"/>
    <cellStyle name="40% - Accent4 9" xfId="543"/>
    <cellStyle name="40% - Accent4 9 2" xfId="1532"/>
    <cellStyle name="40% - Accent4 9 2 2" xfId="2632"/>
    <cellStyle name="40% - Accent4 9 2 3" xfId="2631"/>
    <cellStyle name="40% - Accent4 9 3" xfId="2633"/>
    <cellStyle name="40% - Accent5" xfId="38" builtinId="47" customBuiltin="1"/>
    <cellStyle name="40% - Accent5 10" xfId="2634"/>
    <cellStyle name="40% - Accent5 10 2" xfId="2635"/>
    <cellStyle name="40% - Accent5 10 2 2" xfId="2636"/>
    <cellStyle name="40% - Accent5 10 3" xfId="2637"/>
    <cellStyle name="40% - Accent5 11" xfId="2638"/>
    <cellStyle name="40% - Accent5 11 2" xfId="2639"/>
    <cellStyle name="40% - Accent5 11 2 2" xfId="2640"/>
    <cellStyle name="40% - Accent5 11 3" xfId="2641"/>
    <cellStyle name="40% - Accent5 12" xfId="2642"/>
    <cellStyle name="40% - Accent5 12 2" xfId="2643"/>
    <cellStyle name="40% - Accent5 12 2 2" xfId="2644"/>
    <cellStyle name="40% - Accent5 12 3" xfId="2645"/>
    <cellStyle name="40% - Accent5 13" xfId="2646"/>
    <cellStyle name="40% - Accent5 13 2" xfId="2647"/>
    <cellStyle name="40% - Accent5 13 2 2" xfId="2648"/>
    <cellStyle name="40% - Accent5 13 3" xfId="2649"/>
    <cellStyle name="40% - Accent5 14" xfId="2650"/>
    <cellStyle name="40% - Accent5 14 2" xfId="2651"/>
    <cellStyle name="40% - Accent5 14 2 2" xfId="2652"/>
    <cellStyle name="40% - Accent5 14 3" xfId="2653"/>
    <cellStyle name="40% - Accent5 15" xfId="2654"/>
    <cellStyle name="40% - Accent5 15 2" xfId="2655"/>
    <cellStyle name="40% - Accent5 15 2 2" xfId="2656"/>
    <cellStyle name="40% - Accent5 15 3" xfId="2657"/>
    <cellStyle name="40% - Accent5 16" xfId="2658"/>
    <cellStyle name="40% - Accent5 16 2" xfId="2659"/>
    <cellStyle name="40% - Accent5 16 2 2" xfId="2660"/>
    <cellStyle name="40% - Accent5 16 3" xfId="2661"/>
    <cellStyle name="40% - Accent5 17" xfId="2662"/>
    <cellStyle name="40% - Accent5 17 2" xfId="2663"/>
    <cellStyle name="40% - Accent5 17 2 2" xfId="2664"/>
    <cellStyle name="40% - Accent5 17 3" xfId="2665"/>
    <cellStyle name="40% - Accent5 18" xfId="2666"/>
    <cellStyle name="40% - Accent5 18 2" xfId="2667"/>
    <cellStyle name="40% - Accent5 18 2 2" xfId="2668"/>
    <cellStyle name="40% - Accent5 18 3" xfId="2669"/>
    <cellStyle name="40% - Accent5 19" xfId="2670"/>
    <cellStyle name="40% - Accent5 19 2" xfId="2671"/>
    <cellStyle name="40% - Accent5 19 2 2" xfId="2672"/>
    <cellStyle name="40% - Accent5 19 3" xfId="2673"/>
    <cellStyle name="40% - Accent5 2" xfId="544"/>
    <cellStyle name="40% - Accent5 2 2" xfId="545"/>
    <cellStyle name="40% - Accent5 2 2 2" xfId="546"/>
    <cellStyle name="40% - Accent5 2 2 2 2" xfId="547"/>
    <cellStyle name="40% - Accent5 2 2 2 2 2" xfId="548"/>
    <cellStyle name="40% - Accent5 2 2 2 3" xfId="549"/>
    <cellStyle name="40% - Accent5 2 2 3" xfId="550"/>
    <cellStyle name="40% - Accent5 2 2 3 2" xfId="551"/>
    <cellStyle name="40% - Accent5 2 2 3 2 2" xfId="552"/>
    <cellStyle name="40% - Accent5 2 2 3 3" xfId="553"/>
    <cellStyle name="40% - Accent5 2 2 4" xfId="554"/>
    <cellStyle name="40% - Accent5 2 2 4 2" xfId="555"/>
    <cellStyle name="40% - Accent5 2 2 5" xfId="556"/>
    <cellStyle name="40% - Accent5 2 3" xfId="557"/>
    <cellStyle name="40% - Accent5 2 3 2" xfId="558"/>
    <cellStyle name="40% - Accent5 2 3 2 2" xfId="559"/>
    <cellStyle name="40% - Accent5 2 3 3" xfId="560"/>
    <cellStyle name="40% - Accent5 2 4" xfId="561"/>
    <cellStyle name="40% - Accent5 2 4 2" xfId="562"/>
    <cellStyle name="40% - Accent5 2 4 2 2" xfId="563"/>
    <cellStyle name="40% - Accent5 2 4 3" xfId="564"/>
    <cellStyle name="40% - Accent5 2 5" xfId="565"/>
    <cellStyle name="40% - Accent5 2 5 2" xfId="566"/>
    <cellStyle name="40% - Accent5 2 6" xfId="567"/>
    <cellStyle name="40% - Accent5 2 7" xfId="47144"/>
    <cellStyle name="40% - Accent5 20" xfId="2674"/>
    <cellStyle name="40% - Accent5 20 2" xfId="2675"/>
    <cellStyle name="40% - Accent5 20 2 2" xfId="2676"/>
    <cellStyle name="40% - Accent5 20 3" xfId="2677"/>
    <cellStyle name="40% - Accent5 21" xfId="2678"/>
    <cellStyle name="40% - Accent5 21 2" xfId="2679"/>
    <cellStyle name="40% - Accent5 21 2 2" xfId="2680"/>
    <cellStyle name="40% - Accent5 21 3" xfId="2681"/>
    <cellStyle name="40% - Accent5 22" xfId="2682"/>
    <cellStyle name="40% - Accent5 22 2" xfId="2683"/>
    <cellStyle name="40% - Accent5 22 2 2" xfId="2684"/>
    <cellStyle name="40% - Accent5 22 3" xfId="2685"/>
    <cellStyle name="40% - Accent5 23" xfId="2686"/>
    <cellStyle name="40% - Accent5 23 2" xfId="2687"/>
    <cellStyle name="40% - Accent5 23 2 2" xfId="2688"/>
    <cellStyle name="40% - Accent5 23 3" xfId="2689"/>
    <cellStyle name="40% - Accent5 24" xfId="2690"/>
    <cellStyle name="40% - Accent5 24 2" xfId="2691"/>
    <cellStyle name="40% - Accent5 24 2 2" xfId="2692"/>
    <cellStyle name="40% - Accent5 24 3" xfId="2693"/>
    <cellStyle name="40% - Accent5 25" xfId="2694"/>
    <cellStyle name="40% - Accent5 25 2" xfId="2695"/>
    <cellStyle name="40% - Accent5 25 2 2" xfId="2696"/>
    <cellStyle name="40% - Accent5 25 3" xfId="2697"/>
    <cellStyle name="40% - Accent5 26" xfId="2698"/>
    <cellStyle name="40% - Accent5 26 2" xfId="2699"/>
    <cellStyle name="40% - Accent5 27" xfId="2700"/>
    <cellStyle name="40% - Accent5 28" xfId="2701"/>
    <cellStyle name="40% - Accent5 3" xfId="568"/>
    <cellStyle name="40% - Accent5 3 2" xfId="569"/>
    <cellStyle name="40% - Accent5 3 2 2" xfId="570"/>
    <cellStyle name="40% - Accent5 3 2 2 2" xfId="571"/>
    <cellStyle name="40% - Accent5 3 2 2 2 2" xfId="2702"/>
    <cellStyle name="40% - Accent5 3 2 2 3" xfId="2703"/>
    <cellStyle name="40% - Accent5 3 2 3" xfId="572"/>
    <cellStyle name="40% - Accent5 3 2 3 2" xfId="2704"/>
    <cellStyle name="40% - Accent5 3 2 4" xfId="2705"/>
    <cellStyle name="40% - Accent5 3 3" xfId="573"/>
    <cellStyle name="40% - Accent5 3 3 2" xfId="574"/>
    <cellStyle name="40% - Accent5 3 3 2 2" xfId="575"/>
    <cellStyle name="40% - Accent5 3 3 3" xfId="576"/>
    <cellStyle name="40% - Accent5 3 4" xfId="577"/>
    <cellStyle name="40% - Accent5 3 4 2" xfId="578"/>
    <cellStyle name="40% - Accent5 3 5" xfId="579"/>
    <cellStyle name="40% - Accent5 3 6" xfId="47160"/>
    <cellStyle name="40% - Accent5 4" xfId="580"/>
    <cellStyle name="40% - Accent5 4 2" xfId="581"/>
    <cellStyle name="40% - Accent5 4 2 2" xfId="582"/>
    <cellStyle name="40% - Accent5 4 2 2 2" xfId="2706"/>
    <cellStyle name="40% - Accent5 4 2 2 2 2" xfId="2707"/>
    <cellStyle name="40% - Accent5 4 2 2 3" xfId="2708"/>
    <cellStyle name="40% - Accent5 4 2 3" xfId="2709"/>
    <cellStyle name="40% - Accent5 4 2 3 2" xfId="2710"/>
    <cellStyle name="40% - Accent5 4 2 4" xfId="2711"/>
    <cellStyle name="40% - Accent5 4 3" xfId="583"/>
    <cellStyle name="40% - Accent5 4 3 2" xfId="2712"/>
    <cellStyle name="40% - Accent5 4 3 2 2" xfId="2713"/>
    <cellStyle name="40% - Accent5 4 3 3" xfId="2714"/>
    <cellStyle name="40% - Accent5 4 4" xfId="2715"/>
    <cellStyle name="40% - Accent5 4 4 2" xfId="2716"/>
    <cellStyle name="40% - Accent5 4 5" xfId="2717"/>
    <cellStyle name="40% - Accent5 5" xfId="584"/>
    <cellStyle name="40% - Accent5 5 2" xfId="585"/>
    <cellStyle name="40% - Accent5 5 2 2" xfId="586"/>
    <cellStyle name="40% - Accent5 5 2 2 2" xfId="2718"/>
    <cellStyle name="40% - Accent5 5 2 3" xfId="2719"/>
    <cellStyle name="40% - Accent5 5 3" xfId="587"/>
    <cellStyle name="40% - Accent5 5 3 2" xfId="2720"/>
    <cellStyle name="40% - Accent5 5 4" xfId="2721"/>
    <cellStyle name="40% - Accent5 6" xfId="588"/>
    <cellStyle name="40% - Accent5 6 2" xfId="589"/>
    <cellStyle name="40% - Accent5 6 2 2" xfId="2722"/>
    <cellStyle name="40% - Accent5 6 2 2 2" xfId="2723"/>
    <cellStyle name="40% - Accent5 6 2 3" xfId="2724"/>
    <cellStyle name="40% - Accent5 6 3" xfId="2725"/>
    <cellStyle name="40% - Accent5 6 3 2" xfId="2726"/>
    <cellStyle name="40% - Accent5 6 4" xfId="2727"/>
    <cellStyle name="40% - Accent5 7" xfId="590"/>
    <cellStyle name="40% - Accent5 7 2" xfId="591"/>
    <cellStyle name="40% - Accent5 7 2 2" xfId="2728"/>
    <cellStyle name="40% - Accent5 7 2 2 2" xfId="2729"/>
    <cellStyle name="40% - Accent5 7 2 3" xfId="2730"/>
    <cellStyle name="40% - Accent5 7 3" xfId="2731"/>
    <cellStyle name="40% - Accent5 7 3 2" xfId="2732"/>
    <cellStyle name="40% - Accent5 7 4" xfId="2733"/>
    <cellStyle name="40% - Accent5 8" xfId="592"/>
    <cellStyle name="40% - Accent5 8 2" xfId="2734"/>
    <cellStyle name="40% - Accent5 8 2 2" xfId="2735"/>
    <cellStyle name="40% - Accent5 8 3" xfId="2736"/>
    <cellStyle name="40% - Accent5 9" xfId="593"/>
    <cellStyle name="40% - Accent5 9 2" xfId="1449"/>
    <cellStyle name="40% - Accent5 9 2 2" xfId="2738"/>
    <cellStyle name="40% - Accent5 9 2 3" xfId="2737"/>
    <cellStyle name="40% - Accent5 9 3" xfId="2739"/>
    <cellStyle name="40% - Accent6" xfId="42" builtinId="51" customBuiltin="1"/>
    <cellStyle name="40% - Accent6 10" xfId="2740"/>
    <cellStyle name="40% - Accent6 10 2" xfId="2741"/>
    <cellStyle name="40% - Accent6 10 2 2" xfId="2742"/>
    <cellStyle name="40% - Accent6 10 3" xfId="2743"/>
    <cellStyle name="40% - Accent6 11" xfId="2744"/>
    <cellStyle name="40% - Accent6 11 2" xfId="2745"/>
    <cellStyle name="40% - Accent6 11 2 2" xfId="2746"/>
    <cellStyle name="40% - Accent6 11 3" xfId="2747"/>
    <cellStyle name="40% - Accent6 12" xfId="2748"/>
    <cellStyle name="40% - Accent6 12 2" xfId="2749"/>
    <cellStyle name="40% - Accent6 12 2 2" xfId="2750"/>
    <cellStyle name="40% - Accent6 12 3" xfId="2751"/>
    <cellStyle name="40% - Accent6 13" xfId="2752"/>
    <cellStyle name="40% - Accent6 13 2" xfId="2753"/>
    <cellStyle name="40% - Accent6 13 2 2" xfId="2754"/>
    <cellStyle name="40% - Accent6 13 3" xfId="2755"/>
    <cellStyle name="40% - Accent6 14" xfId="2756"/>
    <cellStyle name="40% - Accent6 14 2" xfId="2757"/>
    <cellStyle name="40% - Accent6 14 2 2" xfId="2758"/>
    <cellStyle name="40% - Accent6 14 3" xfId="2759"/>
    <cellStyle name="40% - Accent6 15" xfId="2760"/>
    <cellStyle name="40% - Accent6 15 2" xfId="2761"/>
    <cellStyle name="40% - Accent6 15 2 2" xfId="2762"/>
    <cellStyle name="40% - Accent6 15 3" xfId="2763"/>
    <cellStyle name="40% - Accent6 16" xfId="2764"/>
    <cellStyle name="40% - Accent6 16 2" xfId="2765"/>
    <cellStyle name="40% - Accent6 16 2 2" xfId="2766"/>
    <cellStyle name="40% - Accent6 16 3" xfId="2767"/>
    <cellStyle name="40% - Accent6 17" xfId="2768"/>
    <cellStyle name="40% - Accent6 17 2" xfId="2769"/>
    <cellStyle name="40% - Accent6 17 2 2" xfId="2770"/>
    <cellStyle name="40% - Accent6 17 3" xfId="2771"/>
    <cellStyle name="40% - Accent6 18" xfId="2772"/>
    <cellStyle name="40% - Accent6 18 2" xfId="2773"/>
    <cellStyle name="40% - Accent6 18 2 2" xfId="2774"/>
    <cellStyle name="40% - Accent6 18 3" xfId="2775"/>
    <cellStyle name="40% - Accent6 19" xfId="2776"/>
    <cellStyle name="40% - Accent6 19 2" xfId="2777"/>
    <cellStyle name="40% - Accent6 19 2 2" xfId="2778"/>
    <cellStyle name="40% - Accent6 19 3" xfId="2779"/>
    <cellStyle name="40% - Accent6 2" xfId="594"/>
    <cellStyle name="40% - Accent6 2 2" xfId="595"/>
    <cellStyle name="40% - Accent6 2 2 2" xfId="596"/>
    <cellStyle name="40% - Accent6 2 2 2 2" xfId="597"/>
    <cellStyle name="40% - Accent6 2 2 2 2 2" xfId="598"/>
    <cellStyle name="40% - Accent6 2 2 2 3" xfId="599"/>
    <cellStyle name="40% - Accent6 2 2 3" xfId="600"/>
    <cellStyle name="40% - Accent6 2 2 3 2" xfId="601"/>
    <cellStyle name="40% - Accent6 2 2 3 2 2" xfId="602"/>
    <cellStyle name="40% - Accent6 2 2 3 3" xfId="603"/>
    <cellStyle name="40% - Accent6 2 2 4" xfId="604"/>
    <cellStyle name="40% - Accent6 2 2 4 2" xfId="605"/>
    <cellStyle name="40% - Accent6 2 2 5" xfId="606"/>
    <cellStyle name="40% - Accent6 2 3" xfId="607"/>
    <cellStyle name="40% - Accent6 2 3 2" xfId="608"/>
    <cellStyle name="40% - Accent6 2 3 2 2" xfId="609"/>
    <cellStyle name="40% - Accent6 2 3 3" xfId="610"/>
    <cellStyle name="40% - Accent6 2 4" xfId="611"/>
    <cellStyle name="40% - Accent6 2 4 2" xfId="612"/>
    <cellStyle name="40% - Accent6 2 4 2 2" xfId="613"/>
    <cellStyle name="40% - Accent6 2 4 3" xfId="614"/>
    <cellStyle name="40% - Accent6 2 5" xfId="615"/>
    <cellStyle name="40% - Accent6 2 5 2" xfId="616"/>
    <cellStyle name="40% - Accent6 2 6" xfId="617"/>
    <cellStyle name="40% - Accent6 2 7" xfId="47146"/>
    <cellStyle name="40% - Accent6 20" xfId="2780"/>
    <cellStyle name="40% - Accent6 20 2" xfId="2781"/>
    <cellStyle name="40% - Accent6 20 2 2" xfId="2782"/>
    <cellStyle name="40% - Accent6 20 3" xfId="2783"/>
    <cellStyle name="40% - Accent6 21" xfId="2784"/>
    <cellStyle name="40% - Accent6 21 2" xfId="2785"/>
    <cellStyle name="40% - Accent6 21 2 2" xfId="2786"/>
    <cellStyle name="40% - Accent6 21 3" xfId="2787"/>
    <cellStyle name="40% - Accent6 22" xfId="2788"/>
    <cellStyle name="40% - Accent6 22 2" xfId="2789"/>
    <cellStyle name="40% - Accent6 22 2 2" xfId="2790"/>
    <cellStyle name="40% - Accent6 22 3" xfId="2791"/>
    <cellStyle name="40% - Accent6 23" xfId="2792"/>
    <cellStyle name="40% - Accent6 23 2" xfId="2793"/>
    <cellStyle name="40% - Accent6 23 2 2" xfId="2794"/>
    <cellStyle name="40% - Accent6 23 3" xfId="2795"/>
    <cellStyle name="40% - Accent6 24" xfId="2796"/>
    <cellStyle name="40% - Accent6 24 2" xfId="2797"/>
    <cellStyle name="40% - Accent6 24 2 2" xfId="2798"/>
    <cellStyle name="40% - Accent6 24 3" xfId="2799"/>
    <cellStyle name="40% - Accent6 25" xfId="2800"/>
    <cellStyle name="40% - Accent6 25 2" xfId="2801"/>
    <cellStyle name="40% - Accent6 25 2 2" xfId="2802"/>
    <cellStyle name="40% - Accent6 25 3" xfId="2803"/>
    <cellStyle name="40% - Accent6 26" xfId="2804"/>
    <cellStyle name="40% - Accent6 26 2" xfId="2805"/>
    <cellStyle name="40% - Accent6 27" xfId="2806"/>
    <cellStyle name="40% - Accent6 28" xfId="2807"/>
    <cellStyle name="40% - Accent6 3" xfId="618"/>
    <cellStyle name="40% - Accent6 3 2" xfId="619"/>
    <cellStyle name="40% - Accent6 3 2 2" xfId="620"/>
    <cellStyle name="40% - Accent6 3 2 2 2" xfId="621"/>
    <cellStyle name="40% - Accent6 3 2 2 2 2" xfId="2808"/>
    <cellStyle name="40% - Accent6 3 2 2 3" xfId="2809"/>
    <cellStyle name="40% - Accent6 3 2 3" xfId="622"/>
    <cellStyle name="40% - Accent6 3 2 3 2" xfId="2810"/>
    <cellStyle name="40% - Accent6 3 2 4" xfId="2811"/>
    <cellStyle name="40% - Accent6 3 3" xfId="623"/>
    <cellStyle name="40% - Accent6 3 3 2" xfId="624"/>
    <cellStyle name="40% - Accent6 3 3 2 2" xfId="625"/>
    <cellStyle name="40% - Accent6 3 3 3" xfId="626"/>
    <cellStyle name="40% - Accent6 3 4" xfId="627"/>
    <cellStyle name="40% - Accent6 3 4 2" xfId="628"/>
    <cellStyle name="40% - Accent6 3 5" xfId="629"/>
    <cellStyle name="40% - Accent6 3 6" xfId="47161"/>
    <cellStyle name="40% - Accent6 4" xfId="630"/>
    <cellStyle name="40% - Accent6 4 2" xfId="631"/>
    <cellStyle name="40% - Accent6 4 2 2" xfId="632"/>
    <cellStyle name="40% - Accent6 4 2 2 2" xfId="2812"/>
    <cellStyle name="40% - Accent6 4 2 2 2 2" xfId="2813"/>
    <cellStyle name="40% - Accent6 4 2 2 3" xfId="2814"/>
    <cellStyle name="40% - Accent6 4 2 3" xfId="2815"/>
    <cellStyle name="40% - Accent6 4 2 3 2" xfId="2816"/>
    <cellStyle name="40% - Accent6 4 2 4" xfId="2817"/>
    <cellStyle name="40% - Accent6 4 3" xfId="633"/>
    <cellStyle name="40% - Accent6 4 3 2" xfId="2818"/>
    <cellStyle name="40% - Accent6 4 3 2 2" xfId="2819"/>
    <cellStyle name="40% - Accent6 4 3 3" xfId="2820"/>
    <cellStyle name="40% - Accent6 4 4" xfId="2821"/>
    <cellStyle name="40% - Accent6 4 4 2" xfId="2822"/>
    <cellStyle name="40% - Accent6 4 5" xfId="2823"/>
    <cellStyle name="40% - Accent6 5" xfId="634"/>
    <cellStyle name="40% - Accent6 5 2" xfId="635"/>
    <cellStyle name="40% - Accent6 5 2 2" xfId="636"/>
    <cellStyle name="40% - Accent6 5 2 2 2" xfId="2824"/>
    <cellStyle name="40% - Accent6 5 2 3" xfId="2825"/>
    <cellStyle name="40% - Accent6 5 3" xfId="637"/>
    <cellStyle name="40% - Accent6 5 3 2" xfId="2826"/>
    <cellStyle name="40% - Accent6 5 4" xfId="2827"/>
    <cellStyle name="40% - Accent6 6" xfId="638"/>
    <cellStyle name="40% - Accent6 6 2" xfId="639"/>
    <cellStyle name="40% - Accent6 6 2 2" xfId="2828"/>
    <cellStyle name="40% - Accent6 6 2 2 2" xfId="2829"/>
    <cellStyle name="40% - Accent6 6 2 3" xfId="2830"/>
    <cellStyle name="40% - Accent6 6 3" xfId="2831"/>
    <cellStyle name="40% - Accent6 6 3 2" xfId="2832"/>
    <cellStyle name="40% - Accent6 6 4" xfId="2833"/>
    <cellStyle name="40% - Accent6 7" xfId="640"/>
    <cellStyle name="40% - Accent6 7 2" xfId="641"/>
    <cellStyle name="40% - Accent6 7 2 2" xfId="2834"/>
    <cellStyle name="40% - Accent6 7 2 2 2" xfId="2835"/>
    <cellStyle name="40% - Accent6 7 2 3" xfId="2836"/>
    <cellStyle name="40% - Accent6 7 3" xfId="2837"/>
    <cellStyle name="40% - Accent6 7 3 2" xfId="2838"/>
    <cellStyle name="40% - Accent6 7 4" xfId="2839"/>
    <cellStyle name="40% - Accent6 8" xfId="642"/>
    <cellStyle name="40% - Accent6 8 2" xfId="2840"/>
    <cellStyle name="40% - Accent6 8 2 2" xfId="2841"/>
    <cellStyle name="40% - Accent6 8 3" xfId="2842"/>
    <cellStyle name="40% - Accent6 9" xfId="643"/>
    <cellStyle name="40% - Accent6 9 2" xfId="1516"/>
    <cellStyle name="40% - Accent6 9 2 2" xfId="2844"/>
    <cellStyle name="40% - Accent6 9 2 3" xfId="2843"/>
    <cellStyle name="40% - Accent6 9 3" xfId="2845"/>
    <cellStyle name="60% - Accent1" xfId="23" builtinId="32" customBuiltin="1"/>
    <cellStyle name="60% - Accent1 2" xfId="1490"/>
    <cellStyle name="60% - Accent1 3" xfId="1483"/>
    <cellStyle name="60% - Accent2" xfId="27" builtinId="36" customBuiltin="1"/>
    <cellStyle name="60% - Accent2 2" xfId="1502"/>
    <cellStyle name="60% - Accent2 3" xfId="1492"/>
    <cellStyle name="60% - Accent3" xfId="31" builtinId="40" customBuiltin="1"/>
    <cellStyle name="60% - Accent3 2" xfId="1484"/>
    <cellStyle name="60% - Accent3 3" xfId="1527"/>
    <cellStyle name="60% - Accent4" xfId="35" builtinId="44" customBuiltin="1"/>
    <cellStyle name="60% - Accent4 2" xfId="1495"/>
    <cellStyle name="60% - Accent4 3" xfId="1528"/>
    <cellStyle name="60% - Accent5" xfId="39" builtinId="48" customBuiltin="1"/>
    <cellStyle name="60% - Accent5 2" xfId="1504"/>
    <cellStyle name="60% - Accent5 3" xfId="1452"/>
    <cellStyle name="60% - Accent6" xfId="43" builtinId="52" customBuiltin="1"/>
    <cellStyle name="60% - Accent6 2" xfId="1471"/>
    <cellStyle name="60% - Accent6 3" xfId="1491"/>
    <cellStyle name="Accent1" xfId="20" builtinId="29" customBuiltin="1"/>
    <cellStyle name="Accent1 - 20%" xfId="2846"/>
    <cellStyle name="Accent1 - 40%" xfId="2847"/>
    <cellStyle name="Accent1 - 60%" xfId="2848"/>
    <cellStyle name="Accent1 2" xfId="1493"/>
    <cellStyle name="Accent1 3" xfId="1494"/>
    <cellStyle name="Accent2" xfId="24" builtinId="33" customBuiltin="1"/>
    <cellStyle name="Accent2 - 20%" xfId="2849"/>
    <cellStyle name="Accent2 - 40%" xfId="2850"/>
    <cellStyle name="Accent2 - 60%" xfId="2851"/>
    <cellStyle name="Accent2 2" xfId="1463"/>
    <cellStyle name="Accent2 3" xfId="1529"/>
    <cellStyle name="Accent3" xfId="28" builtinId="37" customBuiltin="1"/>
    <cellStyle name="Accent3 - 20%" xfId="2852"/>
    <cellStyle name="Accent3 - 40%" xfId="2853"/>
    <cellStyle name="Accent3 - 60%" xfId="2854"/>
    <cellStyle name="Accent3 2" xfId="1522"/>
    <cellStyle name="Accent3 3" xfId="1467"/>
    <cellStyle name="Accent4" xfId="32" builtinId="41" customBuiltin="1"/>
    <cellStyle name="Accent4 - 20%" xfId="2855"/>
    <cellStyle name="Accent4 - 40%" xfId="2856"/>
    <cellStyle name="Accent4 - 60%" xfId="2857"/>
    <cellStyle name="Accent4 2" xfId="1514"/>
    <cellStyle name="Accent4 3" xfId="1447"/>
    <cellStyle name="Accent5" xfId="36" builtinId="45" customBuiltin="1"/>
    <cellStyle name="Accent5 - 20%" xfId="2858"/>
    <cellStyle name="Accent5 - 40%" xfId="2859"/>
    <cellStyle name="Accent5 - 60%" xfId="2860"/>
    <cellStyle name="Accent5 2" xfId="1521"/>
    <cellStyle name="Accent5 3" xfId="1472"/>
    <cellStyle name="Accent6" xfId="40" builtinId="49" customBuiltin="1"/>
    <cellStyle name="Accent6 - 20%" xfId="2861"/>
    <cellStyle name="Accent6 - 40%" xfId="2862"/>
    <cellStyle name="Accent6 - 60%" xfId="2863"/>
    <cellStyle name="Accent6 2" xfId="1446"/>
    <cellStyle name="Accent6 3" xfId="1474"/>
    <cellStyle name="arial mt" xfId="2864"/>
    <cellStyle name="Bad" xfId="10" builtinId="27" customBuiltin="1"/>
    <cellStyle name="Bad 2" xfId="1518"/>
    <cellStyle name="Bad 2 2" xfId="2865"/>
    <cellStyle name="Bad 3" xfId="1530"/>
    <cellStyle name="Calculation" xfId="14" builtinId="22" customBuiltin="1"/>
    <cellStyle name="Calculation 2" xfId="1448"/>
    <cellStyle name="Calculation 2 2" xfId="2867"/>
    <cellStyle name="Calculation 2 3" xfId="2866"/>
    <cellStyle name="Calculation 3" xfId="1496"/>
    <cellStyle name="Check Cell" xfId="16" builtinId="23" customBuiltin="1"/>
    <cellStyle name="Check Cell 2" xfId="1432"/>
    <cellStyle name="Check Cell 3" xfId="1455"/>
    <cellStyle name="Comma" xfId="1" builtinId="3"/>
    <cellStyle name="Comma [0] 2" xfId="2868"/>
    <cellStyle name="Comma 10" xfId="644"/>
    <cellStyle name="Comma 10 2" xfId="1533"/>
    <cellStyle name="Comma 10 2 2" xfId="2871"/>
    <cellStyle name="Comma 10 2 2 2" xfId="2872"/>
    <cellStyle name="Comma 10 2 2 2 2" xfId="2873"/>
    <cellStyle name="Comma 10 2 2 3" xfId="2874"/>
    <cellStyle name="Comma 10 2 2 4" xfId="2875"/>
    <cellStyle name="Comma 10 2 3" xfId="2876"/>
    <cellStyle name="Comma 10 2 3 2" xfId="2877"/>
    <cellStyle name="Comma 10 2 3 3" xfId="2878"/>
    <cellStyle name="Comma 10 2 4" xfId="2879"/>
    <cellStyle name="Comma 10 2 4 2" xfId="2880"/>
    <cellStyle name="Comma 10 2 4 3" xfId="2881"/>
    <cellStyle name="Comma 10 2 5" xfId="2882"/>
    <cellStyle name="Comma 10 2 5 2" xfId="2883"/>
    <cellStyle name="Comma 10 2 5 3" xfId="2884"/>
    <cellStyle name="Comma 10 2 6" xfId="2885"/>
    <cellStyle name="Comma 10 2 7" xfId="2886"/>
    <cellStyle name="Comma 10 2 8" xfId="2870"/>
    <cellStyle name="Comma 10 3" xfId="2887"/>
    <cellStyle name="Comma 10 3 2" xfId="2888"/>
    <cellStyle name="Comma 10 3 2 2" xfId="2889"/>
    <cellStyle name="Comma 10 3 3" xfId="2890"/>
    <cellStyle name="Comma 10 3 4" xfId="2891"/>
    <cellStyle name="Comma 10 4" xfId="2892"/>
    <cellStyle name="Comma 10 4 2" xfId="2893"/>
    <cellStyle name="Comma 10 4 3" xfId="2894"/>
    <cellStyle name="Comma 10 5" xfId="2895"/>
    <cellStyle name="Comma 10 5 2" xfId="2896"/>
    <cellStyle name="Comma 10 5 3" xfId="2897"/>
    <cellStyle name="Comma 10 6" xfId="2898"/>
    <cellStyle name="Comma 10 6 2" xfId="2899"/>
    <cellStyle name="Comma 10 6 3" xfId="2900"/>
    <cellStyle name="Comma 10 7" xfId="2901"/>
    <cellStyle name="Comma 10 8" xfId="2902"/>
    <cellStyle name="Comma 10 9" xfId="2869"/>
    <cellStyle name="Comma 11" xfId="645"/>
    <cellStyle name="Comma 11 2" xfId="646"/>
    <cellStyle name="Comma 11 2 2" xfId="1534"/>
    <cellStyle name="Comma 11 2 2 2" xfId="2906"/>
    <cellStyle name="Comma 11 2 2 2 2" xfId="2907"/>
    <cellStyle name="Comma 11 2 2 3" xfId="2908"/>
    <cellStyle name="Comma 11 2 2 4" xfId="2909"/>
    <cellStyle name="Comma 11 2 2 5" xfId="2905"/>
    <cellStyle name="Comma 11 2 3" xfId="2910"/>
    <cellStyle name="Comma 11 2 3 2" xfId="2911"/>
    <cellStyle name="Comma 11 2 3 3" xfId="2912"/>
    <cellStyle name="Comma 11 2 4" xfId="2913"/>
    <cellStyle name="Comma 11 2 4 2" xfId="2914"/>
    <cellStyle name="Comma 11 2 4 3" xfId="2915"/>
    <cellStyle name="Comma 11 2 5" xfId="2916"/>
    <cellStyle name="Comma 11 2 5 2" xfId="2917"/>
    <cellStyle name="Comma 11 2 5 3" xfId="2918"/>
    <cellStyle name="Comma 11 2 6" xfId="2919"/>
    <cellStyle name="Comma 11 2 7" xfId="2920"/>
    <cellStyle name="Comma 11 2 8" xfId="2904"/>
    <cellStyle name="Comma 11 3" xfId="2921"/>
    <cellStyle name="Comma 11 3 2" xfId="2922"/>
    <cellStyle name="Comma 11 3 2 2" xfId="2923"/>
    <cellStyle name="Comma 11 3 3" xfId="2924"/>
    <cellStyle name="Comma 11 3 4" xfId="2925"/>
    <cellStyle name="Comma 11 4" xfId="2926"/>
    <cellStyle name="Comma 11 4 2" xfId="2927"/>
    <cellStyle name="Comma 11 4 3" xfId="2928"/>
    <cellStyle name="Comma 11 5" xfId="2929"/>
    <cellStyle name="Comma 11 5 2" xfId="2930"/>
    <cellStyle name="Comma 11 5 3" xfId="2931"/>
    <cellStyle name="Comma 11 6" xfId="2932"/>
    <cellStyle name="Comma 11 6 2" xfId="2933"/>
    <cellStyle name="Comma 11 6 3" xfId="2934"/>
    <cellStyle name="Comma 11 7" xfId="2935"/>
    <cellStyle name="Comma 11 8" xfId="2936"/>
    <cellStyle name="Comma 11 9" xfId="2903"/>
    <cellStyle name="Comma 12" xfId="647"/>
    <cellStyle name="Comma 12 2" xfId="648"/>
    <cellStyle name="Comma 12 2 2" xfId="2938"/>
    <cellStyle name="Comma 12 2 2 2" xfId="2939"/>
    <cellStyle name="Comma 12 2 2 2 2" xfId="2940"/>
    <cellStyle name="Comma 12 2 2 3" xfId="2941"/>
    <cellStyle name="Comma 12 2 2 4" xfId="2942"/>
    <cellStyle name="Comma 12 2 3" xfId="2943"/>
    <cellStyle name="Comma 12 2 3 2" xfId="2944"/>
    <cellStyle name="Comma 12 2 4" xfId="2945"/>
    <cellStyle name="Comma 12 2 5" xfId="2946"/>
    <cellStyle name="Comma 12 2 6" xfId="2937"/>
    <cellStyle name="Comma 12 3" xfId="649"/>
    <cellStyle name="Comma 12 3 2" xfId="650"/>
    <cellStyle name="Comma 12 3 2 2" xfId="2947"/>
    <cellStyle name="Comma 12 3 3" xfId="2948"/>
    <cellStyle name="Comma 12 3 4" xfId="2949"/>
    <cellStyle name="Comma 12 4" xfId="651"/>
    <cellStyle name="Comma 12 4 2" xfId="2950"/>
    <cellStyle name="Comma 12 4 3" xfId="2951"/>
    <cellStyle name="Comma 12 5" xfId="2952"/>
    <cellStyle name="Comma 12 5 2" xfId="2953"/>
    <cellStyle name="Comma 12 5 3" xfId="2954"/>
    <cellStyle name="Comma 12 6" xfId="2955"/>
    <cellStyle name="Comma 12 7" xfId="2956"/>
    <cellStyle name="Comma 13" xfId="652"/>
    <cellStyle name="Comma 13 2" xfId="653"/>
    <cellStyle name="Comma 13 2 2" xfId="2957"/>
    <cellStyle name="Comma 13 2 2 2" xfId="2958"/>
    <cellStyle name="Comma 13 2 2 2 2" xfId="2959"/>
    <cellStyle name="Comma 13 2 2 3" xfId="2960"/>
    <cellStyle name="Comma 13 2 3" xfId="2961"/>
    <cellStyle name="Comma 13 2 3 2" xfId="2962"/>
    <cellStyle name="Comma 13 2 4" xfId="2963"/>
    <cellStyle name="Comma 13 3" xfId="2964"/>
    <cellStyle name="Comma 13 3 2" xfId="2965"/>
    <cellStyle name="Comma 13 3 2 2" xfId="2966"/>
    <cellStyle name="Comma 13 3 3" xfId="2967"/>
    <cellStyle name="Comma 13 4" xfId="2968"/>
    <cellStyle name="Comma 13 4 2" xfId="2969"/>
    <cellStyle name="Comma 13 4 3" xfId="2970"/>
    <cellStyle name="Comma 13 5" xfId="2971"/>
    <cellStyle name="Comma 13 5 2" xfId="2972"/>
    <cellStyle name="Comma 13 5 3" xfId="2973"/>
    <cellStyle name="Comma 13 6" xfId="2974"/>
    <cellStyle name="Comma 13 7" xfId="2975"/>
    <cellStyle name="Comma 14" xfId="654"/>
    <cellStyle name="Comma 14 10" xfId="2976"/>
    <cellStyle name="Comma 14 10 2" xfId="2977"/>
    <cellStyle name="Comma 14 10 2 2" xfId="2978"/>
    <cellStyle name="Comma 14 10 2 2 2" xfId="2979"/>
    <cellStyle name="Comma 14 10 2 3" xfId="2980"/>
    <cellStyle name="Comma 14 10 2 3 2" xfId="2981"/>
    <cellStyle name="Comma 14 10 2 4" xfId="2982"/>
    <cellStyle name="Comma 14 10 3" xfId="2983"/>
    <cellStyle name="Comma 14 10 3 2" xfId="2984"/>
    <cellStyle name="Comma 14 10 3 2 2" xfId="2985"/>
    <cellStyle name="Comma 14 10 3 3" xfId="2986"/>
    <cellStyle name="Comma 14 10 4" xfId="2987"/>
    <cellStyle name="Comma 14 10 4 2" xfId="2988"/>
    <cellStyle name="Comma 14 10 5" xfId="2989"/>
    <cellStyle name="Comma 14 10 5 2" xfId="2990"/>
    <cellStyle name="Comma 14 10 6" xfId="2991"/>
    <cellStyle name="Comma 14 11" xfId="2992"/>
    <cellStyle name="Comma 14 11 2" xfId="2993"/>
    <cellStyle name="Comma 14 11 2 2" xfId="2994"/>
    <cellStyle name="Comma 14 11 2 2 2" xfId="2995"/>
    <cellStyle name="Comma 14 11 2 3" xfId="2996"/>
    <cellStyle name="Comma 14 11 2 3 2" xfId="2997"/>
    <cellStyle name="Comma 14 11 2 4" xfId="2998"/>
    <cellStyle name="Comma 14 11 3" xfId="2999"/>
    <cellStyle name="Comma 14 11 3 2" xfId="3000"/>
    <cellStyle name="Comma 14 11 4" xfId="3001"/>
    <cellStyle name="Comma 14 11 4 2" xfId="3002"/>
    <cellStyle name="Comma 14 11 5" xfId="3003"/>
    <cellStyle name="Comma 14 12" xfId="3004"/>
    <cellStyle name="Comma 14 12 2" xfId="3005"/>
    <cellStyle name="Comma 14 12 2 2" xfId="3006"/>
    <cellStyle name="Comma 14 12 2 2 2" xfId="3007"/>
    <cellStyle name="Comma 14 12 2 3" xfId="3008"/>
    <cellStyle name="Comma 14 12 2 3 2" xfId="3009"/>
    <cellStyle name="Comma 14 12 2 4" xfId="3010"/>
    <cellStyle name="Comma 14 12 3" xfId="3011"/>
    <cellStyle name="Comma 14 12 3 2" xfId="3012"/>
    <cellStyle name="Comma 14 12 4" xfId="3013"/>
    <cellStyle name="Comma 14 12 4 2" xfId="3014"/>
    <cellStyle name="Comma 14 12 5" xfId="3015"/>
    <cellStyle name="Comma 14 13" xfId="3016"/>
    <cellStyle name="Comma 14 13 2" xfId="3017"/>
    <cellStyle name="Comma 14 13 2 2" xfId="3018"/>
    <cellStyle name="Comma 14 13 3" xfId="3019"/>
    <cellStyle name="Comma 14 13 3 2" xfId="3020"/>
    <cellStyle name="Comma 14 13 4" xfId="3021"/>
    <cellStyle name="Comma 14 14" xfId="3022"/>
    <cellStyle name="Comma 14 14 2" xfId="3023"/>
    <cellStyle name="Comma 14 14 2 2" xfId="3024"/>
    <cellStyle name="Comma 14 14 3" xfId="3025"/>
    <cellStyle name="Comma 14 14 3 2" xfId="3026"/>
    <cellStyle name="Comma 14 14 4" xfId="3027"/>
    <cellStyle name="Comma 14 15" xfId="3028"/>
    <cellStyle name="Comma 14 15 2" xfId="3029"/>
    <cellStyle name="Comma 14 16" xfId="3030"/>
    <cellStyle name="Comma 14 16 2" xfId="3031"/>
    <cellStyle name="Comma 14 17" xfId="3032"/>
    <cellStyle name="Comma 14 18" xfId="3033"/>
    <cellStyle name="Comma 14 2" xfId="655"/>
    <cellStyle name="Comma 14 2 10" xfId="3035"/>
    <cellStyle name="Comma 14 2 10 2" xfId="3036"/>
    <cellStyle name="Comma 14 2 10 2 2" xfId="3037"/>
    <cellStyle name="Comma 14 2 10 2 2 2" xfId="3038"/>
    <cellStyle name="Comma 14 2 10 2 3" xfId="3039"/>
    <cellStyle name="Comma 14 2 10 2 3 2" xfId="3040"/>
    <cellStyle name="Comma 14 2 10 2 4" xfId="3041"/>
    <cellStyle name="Comma 14 2 10 3" xfId="3042"/>
    <cellStyle name="Comma 14 2 10 3 2" xfId="3043"/>
    <cellStyle name="Comma 14 2 10 4" xfId="3044"/>
    <cellStyle name="Comma 14 2 10 4 2" xfId="3045"/>
    <cellStyle name="Comma 14 2 10 5" xfId="3046"/>
    <cellStyle name="Comma 14 2 11" xfId="3047"/>
    <cellStyle name="Comma 14 2 11 2" xfId="3048"/>
    <cellStyle name="Comma 14 2 11 2 2" xfId="3049"/>
    <cellStyle name="Comma 14 2 11 3" xfId="3050"/>
    <cellStyle name="Comma 14 2 11 3 2" xfId="3051"/>
    <cellStyle name="Comma 14 2 11 4" xfId="3052"/>
    <cellStyle name="Comma 14 2 12" xfId="3053"/>
    <cellStyle name="Comma 14 2 12 2" xfId="3054"/>
    <cellStyle name="Comma 14 2 12 2 2" xfId="3055"/>
    <cellStyle name="Comma 14 2 12 3" xfId="3056"/>
    <cellStyle name="Comma 14 2 12 3 2" xfId="3057"/>
    <cellStyle name="Comma 14 2 12 4" xfId="3058"/>
    <cellStyle name="Comma 14 2 13" xfId="3059"/>
    <cellStyle name="Comma 14 2 13 2" xfId="3060"/>
    <cellStyle name="Comma 14 2 14" xfId="3061"/>
    <cellStyle name="Comma 14 2 14 2" xfId="3062"/>
    <cellStyle name="Comma 14 2 15" xfId="3063"/>
    <cellStyle name="Comma 14 2 16" xfId="3034"/>
    <cellStyle name="Comma 14 2 2" xfId="3064"/>
    <cellStyle name="Comma 14 2 2 10" xfId="3065"/>
    <cellStyle name="Comma 14 2 2 10 2" xfId="3066"/>
    <cellStyle name="Comma 14 2 2 10 2 2" xfId="3067"/>
    <cellStyle name="Comma 14 2 2 10 3" xfId="3068"/>
    <cellStyle name="Comma 14 2 2 10 3 2" xfId="3069"/>
    <cellStyle name="Comma 14 2 2 10 4" xfId="3070"/>
    <cellStyle name="Comma 14 2 2 11" xfId="3071"/>
    <cellStyle name="Comma 14 2 2 11 2" xfId="3072"/>
    <cellStyle name="Comma 14 2 2 12" xfId="3073"/>
    <cellStyle name="Comma 14 2 2 12 2" xfId="3074"/>
    <cellStyle name="Comma 14 2 2 13" xfId="3075"/>
    <cellStyle name="Comma 14 2 2 2" xfId="3076"/>
    <cellStyle name="Comma 14 2 2 2 2" xfId="3077"/>
    <cellStyle name="Comma 14 2 2 2 2 2" xfId="3078"/>
    <cellStyle name="Comma 14 2 2 2 2 2 2" xfId="3079"/>
    <cellStyle name="Comma 14 2 2 2 2 2 2 2" xfId="3080"/>
    <cellStyle name="Comma 14 2 2 2 2 2 3" xfId="3081"/>
    <cellStyle name="Comma 14 2 2 2 2 2 3 2" xfId="3082"/>
    <cellStyle name="Comma 14 2 2 2 2 2 4" xfId="3083"/>
    <cellStyle name="Comma 14 2 2 2 2 3" xfId="3084"/>
    <cellStyle name="Comma 14 2 2 2 2 3 2" xfId="3085"/>
    <cellStyle name="Comma 14 2 2 2 2 4" xfId="3086"/>
    <cellStyle name="Comma 14 2 2 2 2 4 2" xfId="3087"/>
    <cellStyle name="Comma 14 2 2 2 2 5" xfId="3088"/>
    <cellStyle name="Comma 14 2 2 2 3" xfId="3089"/>
    <cellStyle name="Comma 14 2 2 2 3 2" xfId="3090"/>
    <cellStyle name="Comma 14 2 2 2 3 2 2" xfId="3091"/>
    <cellStyle name="Comma 14 2 2 2 3 3" xfId="3092"/>
    <cellStyle name="Comma 14 2 2 2 3 3 2" xfId="3093"/>
    <cellStyle name="Comma 14 2 2 2 3 4" xfId="3094"/>
    <cellStyle name="Comma 14 2 2 2 4" xfId="3095"/>
    <cellStyle name="Comma 14 2 2 2 4 2" xfId="3096"/>
    <cellStyle name="Comma 14 2 2 2 5" xfId="3097"/>
    <cellStyle name="Comma 14 2 2 2 5 2" xfId="3098"/>
    <cellStyle name="Comma 14 2 2 2 6" xfId="3099"/>
    <cellStyle name="Comma 14 2 2 3" xfId="3100"/>
    <cellStyle name="Comma 14 2 2 3 2" xfId="3101"/>
    <cellStyle name="Comma 14 2 2 3 2 2" xfId="3102"/>
    <cellStyle name="Comma 14 2 2 3 2 2 2" xfId="3103"/>
    <cellStyle name="Comma 14 2 2 3 2 3" xfId="3104"/>
    <cellStyle name="Comma 14 2 2 3 2 3 2" xfId="3105"/>
    <cellStyle name="Comma 14 2 2 3 2 4" xfId="3106"/>
    <cellStyle name="Comma 14 2 2 3 3" xfId="3107"/>
    <cellStyle name="Comma 14 2 2 3 3 2" xfId="3108"/>
    <cellStyle name="Comma 14 2 2 3 3 2 2" xfId="3109"/>
    <cellStyle name="Comma 14 2 2 3 3 3" xfId="3110"/>
    <cellStyle name="Comma 14 2 2 3 3 3 2" xfId="3111"/>
    <cellStyle name="Comma 14 2 2 3 3 4" xfId="3112"/>
    <cellStyle name="Comma 14 2 2 3 4" xfId="3113"/>
    <cellStyle name="Comma 14 2 2 3 4 2" xfId="3114"/>
    <cellStyle name="Comma 14 2 2 3 5" xfId="3115"/>
    <cellStyle name="Comma 14 2 2 3 5 2" xfId="3116"/>
    <cellStyle name="Comma 14 2 2 3 6" xfId="3117"/>
    <cellStyle name="Comma 14 2 2 4" xfId="3118"/>
    <cellStyle name="Comma 14 2 2 4 2" xfId="3119"/>
    <cellStyle name="Comma 14 2 2 4 2 2" xfId="3120"/>
    <cellStyle name="Comma 14 2 2 4 2 2 2" xfId="3121"/>
    <cellStyle name="Comma 14 2 2 4 2 3" xfId="3122"/>
    <cellStyle name="Comma 14 2 2 4 2 3 2" xfId="3123"/>
    <cellStyle name="Comma 14 2 2 4 2 4" xfId="3124"/>
    <cellStyle name="Comma 14 2 2 4 3" xfId="3125"/>
    <cellStyle name="Comma 14 2 2 4 3 2" xfId="3126"/>
    <cellStyle name="Comma 14 2 2 4 3 2 2" xfId="3127"/>
    <cellStyle name="Comma 14 2 2 4 3 3" xfId="3128"/>
    <cellStyle name="Comma 14 2 2 4 4" xfId="3129"/>
    <cellStyle name="Comma 14 2 2 4 4 2" xfId="3130"/>
    <cellStyle name="Comma 14 2 2 4 5" xfId="3131"/>
    <cellStyle name="Comma 14 2 2 4 5 2" xfId="3132"/>
    <cellStyle name="Comma 14 2 2 4 6" xfId="3133"/>
    <cellStyle name="Comma 14 2 2 5" xfId="3134"/>
    <cellStyle name="Comma 14 2 2 5 2" xfId="3135"/>
    <cellStyle name="Comma 14 2 2 5 2 2" xfId="3136"/>
    <cellStyle name="Comma 14 2 2 5 2 2 2" xfId="3137"/>
    <cellStyle name="Comma 14 2 2 5 2 3" xfId="3138"/>
    <cellStyle name="Comma 14 2 2 5 2 3 2" xfId="3139"/>
    <cellStyle name="Comma 14 2 2 5 2 4" xfId="3140"/>
    <cellStyle name="Comma 14 2 2 5 3" xfId="3141"/>
    <cellStyle name="Comma 14 2 2 5 3 2" xfId="3142"/>
    <cellStyle name="Comma 14 2 2 5 3 2 2" xfId="3143"/>
    <cellStyle name="Comma 14 2 2 5 3 3" xfId="3144"/>
    <cellStyle name="Comma 14 2 2 5 4" xfId="3145"/>
    <cellStyle name="Comma 14 2 2 5 4 2" xfId="3146"/>
    <cellStyle name="Comma 14 2 2 5 5" xfId="3147"/>
    <cellStyle name="Comma 14 2 2 5 5 2" xfId="3148"/>
    <cellStyle name="Comma 14 2 2 5 6" xfId="3149"/>
    <cellStyle name="Comma 14 2 2 6" xfId="3150"/>
    <cellStyle name="Comma 14 2 2 6 2" xfId="3151"/>
    <cellStyle name="Comma 14 2 2 6 2 2" xfId="3152"/>
    <cellStyle name="Comma 14 2 2 6 2 2 2" xfId="3153"/>
    <cellStyle name="Comma 14 2 2 6 2 3" xfId="3154"/>
    <cellStyle name="Comma 14 2 2 6 2 3 2" xfId="3155"/>
    <cellStyle name="Comma 14 2 2 6 2 4" xfId="3156"/>
    <cellStyle name="Comma 14 2 2 6 3" xfId="3157"/>
    <cellStyle name="Comma 14 2 2 6 3 2" xfId="3158"/>
    <cellStyle name="Comma 14 2 2 6 3 2 2" xfId="3159"/>
    <cellStyle name="Comma 14 2 2 6 3 3" xfId="3160"/>
    <cellStyle name="Comma 14 2 2 6 4" xfId="3161"/>
    <cellStyle name="Comma 14 2 2 6 4 2" xfId="3162"/>
    <cellStyle name="Comma 14 2 2 6 5" xfId="3163"/>
    <cellStyle name="Comma 14 2 2 6 5 2" xfId="3164"/>
    <cellStyle name="Comma 14 2 2 6 6" xfId="3165"/>
    <cellStyle name="Comma 14 2 2 7" xfId="3166"/>
    <cellStyle name="Comma 14 2 2 7 2" xfId="3167"/>
    <cellStyle name="Comma 14 2 2 7 2 2" xfId="3168"/>
    <cellStyle name="Comma 14 2 2 7 2 2 2" xfId="3169"/>
    <cellStyle name="Comma 14 2 2 7 2 3" xfId="3170"/>
    <cellStyle name="Comma 14 2 2 7 2 3 2" xfId="3171"/>
    <cellStyle name="Comma 14 2 2 7 2 4" xfId="3172"/>
    <cellStyle name="Comma 14 2 2 7 3" xfId="3173"/>
    <cellStyle name="Comma 14 2 2 7 3 2" xfId="3174"/>
    <cellStyle name="Comma 14 2 2 7 4" xfId="3175"/>
    <cellStyle name="Comma 14 2 2 7 4 2" xfId="3176"/>
    <cellStyle name="Comma 14 2 2 7 5" xfId="3177"/>
    <cellStyle name="Comma 14 2 2 8" xfId="3178"/>
    <cellStyle name="Comma 14 2 2 8 2" xfId="3179"/>
    <cellStyle name="Comma 14 2 2 8 2 2" xfId="3180"/>
    <cellStyle name="Comma 14 2 2 8 2 2 2" xfId="3181"/>
    <cellStyle name="Comma 14 2 2 8 2 3" xfId="3182"/>
    <cellStyle name="Comma 14 2 2 8 2 3 2" xfId="3183"/>
    <cellStyle name="Comma 14 2 2 8 2 4" xfId="3184"/>
    <cellStyle name="Comma 14 2 2 8 3" xfId="3185"/>
    <cellStyle name="Comma 14 2 2 8 3 2" xfId="3186"/>
    <cellStyle name="Comma 14 2 2 8 4" xfId="3187"/>
    <cellStyle name="Comma 14 2 2 8 4 2" xfId="3188"/>
    <cellStyle name="Comma 14 2 2 8 5" xfId="3189"/>
    <cellStyle name="Comma 14 2 2 9" xfId="3190"/>
    <cellStyle name="Comma 14 2 2 9 2" xfId="3191"/>
    <cellStyle name="Comma 14 2 2 9 2 2" xfId="3192"/>
    <cellStyle name="Comma 14 2 2 9 3" xfId="3193"/>
    <cellStyle name="Comma 14 2 2 9 3 2" xfId="3194"/>
    <cellStyle name="Comma 14 2 2 9 4" xfId="3195"/>
    <cellStyle name="Comma 14 2 3" xfId="3196"/>
    <cellStyle name="Comma 14 2 3 2" xfId="3197"/>
    <cellStyle name="Comma 14 2 3 2 2" xfId="3198"/>
    <cellStyle name="Comma 14 2 3 2 2 2" xfId="3199"/>
    <cellStyle name="Comma 14 2 3 2 2 2 2" xfId="3200"/>
    <cellStyle name="Comma 14 2 3 2 2 2 2 2" xfId="3201"/>
    <cellStyle name="Comma 14 2 3 2 2 2 3" xfId="3202"/>
    <cellStyle name="Comma 14 2 3 2 2 2 3 2" xfId="3203"/>
    <cellStyle name="Comma 14 2 3 2 2 2 4" xfId="3204"/>
    <cellStyle name="Comma 14 2 3 2 2 3" xfId="3205"/>
    <cellStyle name="Comma 14 2 3 2 2 3 2" xfId="3206"/>
    <cellStyle name="Comma 14 2 3 2 2 4" xfId="3207"/>
    <cellStyle name="Comma 14 2 3 2 2 4 2" xfId="3208"/>
    <cellStyle name="Comma 14 2 3 2 2 5" xfId="3209"/>
    <cellStyle name="Comma 14 2 3 2 3" xfId="3210"/>
    <cellStyle name="Comma 14 2 3 2 3 2" xfId="3211"/>
    <cellStyle name="Comma 14 2 3 2 3 2 2" xfId="3212"/>
    <cellStyle name="Comma 14 2 3 2 3 3" xfId="3213"/>
    <cellStyle name="Comma 14 2 3 2 3 3 2" xfId="3214"/>
    <cellStyle name="Comma 14 2 3 2 3 4" xfId="3215"/>
    <cellStyle name="Comma 14 2 3 2 4" xfId="3216"/>
    <cellStyle name="Comma 14 2 3 2 4 2" xfId="3217"/>
    <cellStyle name="Comma 14 2 3 2 5" xfId="3218"/>
    <cellStyle name="Comma 14 2 3 2 5 2" xfId="3219"/>
    <cellStyle name="Comma 14 2 3 2 6" xfId="3220"/>
    <cellStyle name="Comma 14 2 3 3" xfId="3221"/>
    <cellStyle name="Comma 14 2 3 3 2" xfId="3222"/>
    <cellStyle name="Comma 14 2 3 3 2 2" xfId="3223"/>
    <cellStyle name="Comma 14 2 3 3 2 2 2" xfId="3224"/>
    <cellStyle name="Comma 14 2 3 3 2 3" xfId="3225"/>
    <cellStyle name="Comma 14 2 3 3 2 3 2" xfId="3226"/>
    <cellStyle name="Comma 14 2 3 3 2 4" xfId="3227"/>
    <cellStyle name="Comma 14 2 3 3 3" xfId="3228"/>
    <cellStyle name="Comma 14 2 3 3 3 2" xfId="3229"/>
    <cellStyle name="Comma 14 2 3 3 3 2 2" xfId="3230"/>
    <cellStyle name="Comma 14 2 3 3 3 3" xfId="3231"/>
    <cellStyle name="Comma 14 2 3 3 3 3 2" xfId="3232"/>
    <cellStyle name="Comma 14 2 3 3 3 4" xfId="3233"/>
    <cellStyle name="Comma 14 2 3 3 4" xfId="3234"/>
    <cellStyle name="Comma 14 2 3 3 4 2" xfId="3235"/>
    <cellStyle name="Comma 14 2 3 3 5" xfId="3236"/>
    <cellStyle name="Comma 14 2 3 3 5 2" xfId="3237"/>
    <cellStyle name="Comma 14 2 3 3 6" xfId="3238"/>
    <cellStyle name="Comma 14 2 3 4" xfId="3239"/>
    <cellStyle name="Comma 14 2 3 4 2" xfId="3240"/>
    <cellStyle name="Comma 14 2 3 4 2 2" xfId="3241"/>
    <cellStyle name="Comma 14 2 3 4 3" xfId="3242"/>
    <cellStyle name="Comma 14 2 3 4 3 2" xfId="3243"/>
    <cellStyle name="Comma 14 2 3 4 4" xfId="3244"/>
    <cellStyle name="Comma 14 2 3 5" xfId="3245"/>
    <cellStyle name="Comma 14 2 3 5 2" xfId="3246"/>
    <cellStyle name="Comma 14 2 3 5 2 2" xfId="3247"/>
    <cellStyle name="Comma 14 2 3 5 3" xfId="3248"/>
    <cellStyle name="Comma 14 2 3 5 3 2" xfId="3249"/>
    <cellStyle name="Comma 14 2 3 5 4" xfId="3250"/>
    <cellStyle name="Comma 14 2 3 6" xfId="3251"/>
    <cellStyle name="Comma 14 2 3 6 2" xfId="3252"/>
    <cellStyle name="Comma 14 2 3 7" xfId="3253"/>
    <cellStyle name="Comma 14 2 3 7 2" xfId="3254"/>
    <cellStyle name="Comma 14 2 3 8" xfId="3255"/>
    <cellStyle name="Comma 14 2 4" xfId="3256"/>
    <cellStyle name="Comma 14 2 4 2" xfId="3257"/>
    <cellStyle name="Comma 14 2 4 2 2" xfId="3258"/>
    <cellStyle name="Comma 14 2 4 2 2 2" xfId="3259"/>
    <cellStyle name="Comma 14 2 4 2 2 2 2" xfId="3260"/>
    <cellStyle name="Comma 14 2 4 2 2 3" xfId="3261"/>
    <cellStyle name="Comma 14 2 4 2 2 3 2" xfId="3262"/>
    <cellStyle name="Comma 14 2 4 2 2 4" xfId="3263"/>
    <cellStyle name="Comma 14 2 4 2 3" xfId="3264"/>
    <cellStyle name="Comma 14 2 4 2 3 2" xfId="3265"/>
    <cellStyle name="Comma 14 2 4 2 4" xfId="3266"/>
    <cellStyle name="Comma 14 2 4 2 4 2" xfId="3267"/>
    <cellStyle name="Comma 14 2 4 2 5" xfId="3268"/>
    <cellStyle name="Comma 14 2 4 3" xfId="3269"/>
    <cellStyle name="Comma 14 2 4 3 2" xfId="3270"/>
    <cellStyle name="Comma 14 2 4 3 2 2" xfId="3271"/>
    <cellStyle name="Comma 14 2 4 3 3" xfId="3272"/>
    <cellStyle name="Comma 14 2 4 3 3 2" xfId="3273"/>
    <cellStyle name="Comma 14 2 4 3 4" xfId="3274"/>
    <cellStyle name="Comma 14 2 4 4" xfId="3275"/>
    <cellStyle name="Comma 14 2 4 4 2" xfId="3276"/>
    <cellStyle name="Comma 14 2 4 5" xfId="3277"/>
    <cellStyle name="Comma 14 2 4 5 2" xfId="3278"/>
    <cellStyle name="Comma 14 2 4 6" xfId="3279"/>
    <cellStyle name="Comma 14 2 5" xfId="3280"/>
    <cellStyle name="Comma 14 2 5 2" xfId="3281"/>
    <cellStyle name="Comma 14 2 5 2 2" xfId="3282"/>
    <cellStyle name="Comma 14 2 5 2 2 2" xfId="3283"/>
    <cellStyle name="Comma 14 2 5 2 3" xfId="3284"/>
    <cellStyle name="Comma 14 2 5 2 3 2" xfId="3285"/>
    <cellStyle name="Comma 14 2 5 2 4" xfId="3286"/>
    <cellStyle name="Comma 14 2 5 3" xfId="3287"/>
    <cellStyle name="Comma 14 2 5 3 2" xfId="3288"/>
    <cellStyle name="Comma 14 2 5 3 2 2" xfId="3289"/>
    <cellStyle name="Comma 14 2 5 3 3" xfId="3290"/>
    <cellStyle name="Comma 14 2 5 3 3 2" xfId="3291"/>
    <cellStyle name="Comma 14 2 5 3 4" xfId="3292"/>
    <cellStyle name="Comma 14 2 5 4" xfId="3293"/>
    <cellStyle name="Comma 14 2 5 4 2" xfId="3294"/>
    <cellStyle name="Comma 14 2 5 5" xfId="3295"/>
    <cellStyle name="Comma 14 2 5 5 2" xfId="3296"/>
    <cellStyle name="Comma 14 2 5 6" xfId="3297"/>
    <cellStyle name="Comma 14 2 6" xfId="3298"/>
    <cellStyle name="Comma 14 2 6 2" xfId="3299"/>
    <cellStyle name="Comma 14 2 6 2 2" xfId="3300"/>
    <cellStyle name="Comma 14 2 6 2 2 2" xfId="3301"/>
    <cellStyle name="Comma 14 2 6 2 3" xfId="3302"/>
    <cellStyle name="Comma 14 2 6 2 3 2" xfId="3303"/>
    <cellStyle name="Comma 14 2 6 2 4" xfId="3304"/>
    <cellStyle name="Comma 14 2 6 3" xfId="3305"/>
    <cellStyle name="Comma 14 2 6 3 2" xfId="3306"/>
    <cellStyle name="Comma 14 2 6 3 2 2" xfId="3307"/>
    <cellStyle name="Comma 14 2 6 3 3" xfId="3308"/>
    <cellStyle name="Comma 14 2 6 4" xfId="3309"/>
    <cellStyle name="Comma 14 2 6 4 2" xfId="3310"/>
    <cellStyle name="Comma 14 2 6 5" xfId="3311"/>
    <cellStyle name="Comma 14 2 6 5 2" xfId="3312"/>
    <cellStyle name="Comma 14 2 6 6" xfId="3313"/>
    <cellStyle name="Comma 14 2 7" xfId="3314"/>
    <cellStyle name="Comma 14 2 7 2" xfId="3315"/>
    <cellStyle name="Comma 14 2 7 2 2" xfId="3316"/>
    <cellStyle name="Comma 14 2 7 2 2 2" xfId="3317"/>
    <cellStyle name="Comma 14 2 7 2 3" xfId="3318"/>
    <cellStyle name="Comma 14 2 7 2 3 2" xfId="3319"/>
    <cellStyle name="Comma 14 2 7 2 4" xfId="3320"/>
    <cellStyle name="Comma 14 2 7 3" xfId="3321"/>
    <cellStyle name="Comma 14 2 7 3 2" xfId="3322"/>
    <cellStyle name="Comma 14 2 7 3 2 2" xfId="3323"/>
    <cellStyle name="Comma 14 2 7 3 3" xfId="3324"/>
    <cellStyle name="Comma 14 2 7 4" xfId="3325"/>
    <cellStyle name="Comma 14 2 7 4 2" xfId="3326"/>
    <cellStyle name="Comma 14 2 7 5" xfId="3327"/>
    <cellStyle name="Comma 14 2 7 5 2" xfId="3328"/>
    <cellStyle name="Comma 14 2 7 6" xfId="3329"/>
    <cellStyle name="Comma 14 2 8" xfId="3330"/>
    <cellStyle name="Comma 14 2 8 2" xfId="3331"/>
    <cellStyle name="Comma 14 2 8 2 2" xfId="3332"/>
    <cellStyle name="Comma 14 2 8 2 2 2" xfId="3333"/>
    <cellStyle name="Comma 14 2 8 2 3" xfId="3334"/>
    <cellStyle name="Comma 14 2 8 2 3 2" xfId="3335"/>
    <cellStyle name="Comma 14 2 8 2 4" xfId="3336"/>
    <cellStyle name="Comma 14 2 8 3" xfId="3337"/>
    <cellStyle name="Comma 14 2 8 3 2" xfId="3338"/>
    <cellStyle name="Comma 14 2 8 3 2 2" xfId="3339"/>
    <cellStyle name="Comma 14 2 8 3 3" xfId="3340"/>
    <cellStyle name="Comma 14 2 8 4" xfId="3341"/>
    <cellStyle name="Comma 14 2 8 4 2" xfId="3342"/>
    <cellStyle name="Comma 14 2 8 5" xfId="3343"/>
    <cellStyle name="Comma 14 2 8 5 2" xfId="3344"/>
    <cellStyle name="Comma 14 2 8 6" xfId="3345"/>
    <cellStyle name="Comma 14 2 9" xfId="3346"/>
    <cellStyle name="Comma 14 2 9 2" xfId="3347"/>
    <cellStyle name="Comma 14 2 9 2 2" xfId="3348"/>
    <cellStyle name="Comma 14 2 9 2 2 2" xfId="3349"/>
    <cellStyle name="Comma 14 2 9 2 3" xfId="3350"/>
    <cellStyle name="Comma 14 2 9 2 3 2" xfId="3351"/>
    <cellStyle name="Comma 14 2 9 2 4" xfId="3352"/>
    <cellStyle name="Comma 14 2 9 3" xfId="3353"/>
    <cellStyle name="Comma 14 2 9 3 2" xfId="3354"/>
    <cellStyle name="Comma 14 2 9 4" xfId="3355"/>
    <cellStyle name="Comma 14 2 9 4 2" xfId="3356"/>
    <cellStyle name="Comma 14 2 9 5" xfId="3357"/>
    <cellStyle name="Comma 14 3" xfId="3358"/>
    <cellStyle name="Comma 14 3 10" xfId="3359"/>
    <cellStyle name="Comma 14 3 10 2" xfId="3360"/>
    <cellStyle name="Comma 14 3 10 2 2" xfId="3361"/>
    <cellStyle name="Comma 14 3 10 2 2 2" xfId="3362"/>
    <cellStyle name="Comma 14 3 10 2 3" xfId="3363"/>
    <cellStyle name="Comma 14 3 10 2 3 2" xfId="3364"/>
    <cellStyle name="Comma 14 3 10 2 4" xfId="3365"/>
    <cellStyle name="Comma 14 3 10 3" xfId="3366"/>
    <cellStyle name="Comma 14 3 10 3 2" xfId="3367"/>
    <cellStyle name="Comma 14 3 10 4" xfId="3368"/>
    <cellStyle name="Comma 14 3 10 4 2" xfId="3369"/>
    <cellStyle name="Comma 14 3 10 5" xfId="3370"/>
    <cellStyle name="Comma 14 3 11" xfId="3371"/>
    <cellStyle name="Comma 14 3 11 2" xfId="3372"/>
    <cellStyle name="Comma 14 3 11 2 2" xfId="3373"/>
    <cellStyle name="Comma 14 3 11 3" xfId="3374"/>
    <cellStyle name="Comma 14 3 11 3 2" xfId="3375"/>
    <cellStyle name="Comma 14 3 11 4" xfId="3376"/>
    <cellStyle name="Comma 14 3 12" xfId="3377"/>
    <cellStyle name="Comma 14 3 12 2" xfId="3378"/>
    <cellStyle name="Comma 14 3 12 2 2" xfId="3379"/>
    <cellStyle name="Comma 14 3 12 3" xfId="3380"/>
    <cellStyle name="Comma 14 3 12 3 2" xfId="3381"/>
    <cellStyle name="Comma 14 3 12 4" xfId="3382"/>
    <cellStyle name="Comma 14 3 13" xfId="3383"/>
    <cellStyle name="Comma 14 3 13 2" xfId="3384"/>
    <cellStyle name="Comma 14 3 14" xfId="3385"/>
    <cellStyle name="Comma 14 3 14 2" xfId="3386"/>
    <cellStyle name="Comma 14 3 15" xfId="3387"/>
    <cellStyle name="Comma 14 3 2" xfId="3388"/>
    <cellStyle name="Comma 14 3 2 10" xfId="3389"/>
    <cellStyle name="Comma 14 3 2 10 2" xfId="3390"/>
    <cellStyle name="Comma 14 3 2 10 2 2" xfId="3391"/>
    <cellStyle name="Comma 14 3 2 10 3" xfId="3392"/>
    <cellStyle name="Comma 14 3 2 10 3 2" xfId="3393"/>
    <cellStyle name="Comma 14 3 2 10 4" xfId="3394"/>
    <cellStyle name="Comma 14 3 2 11" xfId="3395"/>
    <cellStyle name="Comma 14 3 2 11 2" xfId="3396"/>
    <cellStyle name="Comma 14 3 2 12" xfId="3397"/>
    <cellStyle name="Comma 14 3 2 12 2" xfId="3398"/>
    <cellStyle name="Comma 14 3 2 13" xfId="3399"/>
    <cellStyle name="Comma 14 3 2 2" xfId="3400"/>
    <cellStyle name="Comma 14 3 2 2 2" xfId="3401"/>
    <cellStyle name="Comma 14 3 2 2 2 2" xfId="3402"/>
    <cellStyle name="Comma 14 3 2 2 2 2 2" xfId="3403"/>
    <cellStyle name="Comma 14 3 2 2 2 2 2 2" xfId="3404"/>
    <cellStyle name="Comma 14 3 2 2 2 2 3" xfId="3405"/>
    <cellStyle name="Comma 14 3 2 2 2 2 3 2" xfId="3406"/>
    <cellStyle name="Comma 14 3 2 2 2 2 4" xfId="3407"/>
    <cellStyle name="Comma 14 3 2 2 2 3" xfId="3408"/>
    <cellStyle name="Comma 14 3 2 2 2 3 2" xfId="3409"/>
    <cellStyle name="Comma 14 3 2 2 2 4" xfId="3410"/>
    <cellStyle name="Comma 14 3 2 2 2 4 2" xfId="3411"/>
    <cellStyle name="Comma 14 3 2 2 2 5" xfId="3412"/>
    <cellStyle name="Comma 14 3 2 2 3" xfId="3413"/>
    <cellStyle name="Comma 14 3 2 2 3 2" xfId="3414"/>
    <cellStyle name="Comma 14 3 2 2 3 2 2" xfId="3415"/>
    <cellStyle name="Comma 14 3 2 2 3 3" xfId="3416"/>
    <cellStyle name="Comma 14 3 2 2 3 3 2" xfId="3417"/>
    <cellStyle name="Comma 14 3 2 2 3 4" xfId="3418"/>
    <cellStyle name="Comma 14 3 2 2 4" xfId="3419"/>
    <cellStyle name="Comma 14 3 2 2 4 2" xfId="3420"/>
    <cellStyle name="Comma 14 3 2 2 5" xfId="3421"/>
    <cellStyle name="Comma 14 3 2 2 5 2" xfId="3422"/>
    <cellStyle name="Comma 14 3 2 2 6" xfId="3423"/>
    <cellStyle name="Comma 14 3 2 3" xfId="3424"/>
    <cellStyle name="Comma 14 3 2 3 2" xfId="3425"/>
    <cellStyle name="Comma 14 3 2 3 2 2" xfId="3426"/>
    <cellStyle name="Comma 14 3 2 3 2 2 2" xfId="3427"/>
    <cellStyle name="Comma 14 3 2 3 2 3" xfId="3428"/>
    <cellStyle name="Comma 14 3 2 3 2 3 2" xfId="3429"/>
    <cellStyle name="Comma 14 3 2 3 2 4" xfId="3430"/>
    <cellStyle name="Comma 14 3 2 3 3" xfId="3431"/>
    <cellStyle name="Comma 14 3 2 3 3 2" xfId="3432"/>
    <cellStyle name="Comma 14 3 2 3 3 2 2" xfId="3433"/>
    <cellStyle name="Comma 14 3 2 3 3 3" xfId="3434"/>
    <cellStyle name="Comma 14 3 2 3 3 3 2" xfId="3435"/>
    <cellStyle name="Comma 14 3 2 3 3 4" xfId="3436"/>
    <cellStyle name="Comma 14 3 2 3 4" xfId="3437"/>
    <cellStyle name="Comma 14 3 2 3 4 2" xfId="3438"/>
    <cellStyle name="Comma 14 3 2 3 5" xfId="3439"/>
    <cellStyle name="Comma 14 3 2 3 5 2" xfId="3440"/>
    <cellStyle name="Comma 14 3 2 3 6" xfId="3441"/>
    <cellStyle name="Comma 14 3 2 4" xfId="3442"/>
    <cellStyle name="Comma 14 3 2 4 2" xfId="3443"/>
    <cellStyle name="Comma 14 3 2 4 2 2" xfId="3444"/>
    <cellStyle name="Comma 14 3 2 4 2 2 2" xfId="3445"/>
    <cellStyle name="Comma 14 3 2 4 2 3" xfId="3446"/>
    <cellStyle name="Comma 14 3 2 4 2 3 2" xfId="3447"/>
    <cellStyle name="Comma 14 3 2 4 2 4" xfId="3448"/>
    <cellStyle name="Comma 14 3 2 4 3" xfId="3449"/>
    <cellStyle name="Comma 14 3 2 4 3 2" xfId="3450"/>
    <cellStyle name="Comma 14 3 2 4 3 2 2" xfId="3451"/>
    <cellStyle name="Comma 14 3 2 4 3 3" xfId="3452"/>
    <cellStyle name="Comma 14 3 2 4 4" xfId="3453"/>
    <cellStyle name="Comma 14 3 2 4 4 2" xfId="3454"/>
    <cellStyle name="Comma 14 3 2 4 5" xfId="3455"/>
    <cellStyle name="Comma 14 3 2 4 5 2" xfId="3456"/>
    <cellStyle name="Comma 14 3 2 4 6" xfId="3457"/>
    <cellStyle name="Comma 14 3 2 5" xfId="3458"/>
    <cellStyle name="Comma 14 3 2 5 2" xfId="3459"/>
    <cellStyle name="Comma 14 3 2 5 2 2" xfId="3460"/>
    <cellStyle name="Comma 14 3 2 5 2 2 2" xfId="3461"/>
    <cellStyle name="Comma 14 3 2 5 2 3" xfId="3462"/>
    <cellStyle name="Comma 14 3 2 5 2 3 2" xfId="3463"/>
    <cellStyle name="Comma 14 3 2 5 2 4" xfId="3464"/>
    <cellStyle name="Comma 14 3 2 5 3" xfId="3465"/>
    <cellStyle name="Comma 14 3 2 5 3 2" xfId="3466"/>
    <cellStyle name="Comma 14 3 2 5 3 2 2" xfId="3467"/>
    <cellStyle name="Comma 14 3 2 5 3 3" xfId="3468"/>
    <cellStyle name="Comma 14 3 2 5 4" xfId="3469"/>
    <cellStyle name="Comma 14 3 2 5 4 2" xfId="3470"/>
    <cellStyle name="Comma 14 3 2 5 5" xfId="3471"/>
    <cellStyle name="Comma 14 3 2 5 5 2" xfId="3472"/>
    <cellStyle name="Comma 14 3 2 5 6" xfId="3473"/>
    <cellStyle name="Comma 14 3 2 6" xfId="3474"/>
    <cellStyle name="Comma 14 3 2 6 2" xfId="3475"/>
    <cellStyle name="Comma 14 3 2 6 2 2" xfId="3476"/>
    <cellStyle name="Comma 14 3 2 6 2 2 2" xfId="3477"/>
    <cellStyle name="Comma 14 3 2 6 2 3" xfId="3478"/>
    <cellStyle name="Comma 14 3 2 6 2 3 2" xfId="3479"/>
    <cellStyle name="Comma 14 3 2 6 2 4" xfId="3480"/>
    <cellStyle name="Comma 14 3 2 6 3" xfId="3481"/>
    <cellStyle name="Comma 14 3 2 6 3 2" xfId="3482"/>
    <cellStyle name="Comma 14 3 2 6 3 2 2" xfId="3483"/>
    <cellStyle name="Comma 14 3 2 6 3 3" xfId="3484"/>
    <cellStyle name="Comma 14 3 2 6 4" xfId="3485"/>
    <cellStyle name="Comma 14 3 2 6 4 2" xfId="3486"/>
    <cellStyle name="Comma 14 3 2 6 5" xfId="3487"/>
    <cellStyle name="Comma 14 3 2 6 5 2" xfId="3488"/>
    <cellStyle name="Comma 14 3 2 6 6" xfId="3489"/>
    <cellStyle name="Comma 14 3 2 7" xfId="3490"/>
    <cellStyle name="Comma 14 3 2 7 2" xfId="3491"/>
    <cellStyle name="Comma 14 3 2 7 2 2" xfId="3492"/>
    <cellStyle name="Comma 14 3 2 7 2 2 2" xfId="3493"/>
    <cellStyle name="Comma 14 3 2 7 2 3" xfId="3494"/>
    <cellStyle name="Comma 14 3 2 7 2 3 2" xfId="3495"/>
    <cellStyle name="Comma 14 3 2 7 2 4" xfId="3496"/>
    <cellStyle name="Comma 14 3 2 7 3" xfId="3497"/>
    <cellStyle name="Comma 14 3 2 7 3 2" xfId="3498"/>
    <cellStyle name="Comma 14 3 2 7 4" xfId="3499"/>
    <cellStyle name="Comma 14 3 2 7 4 2" xfId="3500"/>
    <cellStyle name="Comma 14 3 2 7 5" xfId="3501"/>
    <cellStyle name="Comma 14 3 2 8" xfId="3502"/>
    <cellStyle name="Comma 14 3 2 8 2" xfId="3503"/>
    <cellStyle name="Comma 14 3 2 8 2 2" xfId="3504"/>
    <cellStyle name="Comma 14 3 2 8 2 2 2" xfId="3505"/>
    <cellStyle name="Comma 14 3 2 8 2 3" xfId="3506"/>
    <cellStyle name="Comma 14 3 2 8 2 3 2" xfId="3507"/>
    <cellStyle name="Comma 14 3 2 8 2 4" xfId="3508"/>
    <cellStyle name="Comma 14 3 2 8 3" xfId="3509"/>
    <cellStyle name="Comma 14 3 2 8 3 2" xfId="3510"/>
    <cellStyle name="Comma 14 3 2 8 4" xfId="3511"/>
    <cellStyle name="Comma 14 3 2 8 4 2" xfId="3512"/>
    <cellStyle name="Comma 14 3 2 8 5" xfId="3513"/>
    <cellStyle name="Comma 14 3 2 9" xfId="3514"/>
    <cellStyle name="Comma 14 3 2 9 2" xfId="3515"/>
    <cellStyle name="Comma 14 3 2 9 2 2" xfId="3516"/>
    <cellStyle name="Comma 14 3 2 9 3" xfId="3517"/>
    <cellStyle name="Comma 14 3 2 9 3 2" xfId="3518"/>
    <cellStyle name="Comma 14 3 2 9 4" xfId="3519"/>
    <cellStyle name="Comma 14 3 3" xfId="3520"/>
    <cellStyle name="Comma 14 3 3 2" xfId="3521"/>
    <cellStyle name="Comma 14 3 3 2 2" xfId="3522"/>
    <cellStyle name="Comma 14 3 3 2 2 2" xfId="3523"/>
    <cellStyle name="Comma 14 3 3 2 2 2 2" xfId="3524"/>
    <cellStyle name="Comma 14 3 3 2 2 2 2 2" xfId="3525"/>
    <cellStyle name="Comma 14 3 3 2 2 2 3" xfId="3526"/>
    <cellStyle name="Comma 14 3 3 2 2 2 3 2" xfId="3527"/>
    <cellStyle name="Comma 14 3 3 2 2 2 4" xfId="3528"/>
    <cellStyle name="Comma 14 3 3 2 2 3" xfId="3529"/>
    <cellStyle name="Comma 14 3 3 2 2 3 2" xfId="3530"/>
    <cellStyle name="Comma 14 3 3 2 2 4" xfId="3531"/>
    <cellStyle name="Comma 14 3 3 2 2 4 2" xfId="3532"/>
    <cellStyle name="Comma 14 3 3 2 2 5" xfId="3533"/>
    <cellStyle name="Comma 14 3 3 2 3" xfId="3534"/>
    <cellStyle name="Comma 14 3 3 2 3 2" xfId="3535"/>
    <cellStyle name="Comma 14 3 3 2 3 2 2" xfId="3536"/>
    <cellStyle name="Comma 14 3 3 2 3 3" xfId="3537"/>
    <cellStyle name="Comma 14 3 3 2 3 3 2" xfId="3538"/>
    <cellStyle name="Comma 14 3 3 2 3 4" xfId="3539"/>
    <cellStyle name="Comma 14 3 3 2 4" xfId="3540"/>
    <cellStyle name="Comma 14 3 3 2 4 2" xfId="3541"/>
    <cellStyle name="Comma 14 3 3 2 5" xfId="3542"/>
    <cellStyle name="Comma 14 3 3 2 5 2" xfId="3543"/>
    <cellStyle name="Comma 14 3 3 2 6" xfId="3544"/>
    <cellStyle name="Comma 14 3 3 3" xfId="3545"/>
    <cellStyle name="Comma 14 3 3 3 2" xfId="3546"/>
    <cellStyle name="Comma 14 3 3 3 2 2" xfId="3547"/>
    <cellStyle name="Comma 14 3 3 3 2 2 2" xfId="3548"/>
    <cellStyle name="Comma 14 3 3 3 2 3" xfId="3549"/>
    <cellStyle name="Comma 14 3 3 3 2 3 2" xfId="3550"/>
    <cellStyle name="Comma 14 3 3 3 2 4" xfId="3551"/>
    <cellStyle name="Comma 14 3 3 3 3" xfId="3552"/>
    <cellStyle name="Comma 14 3 3 3 3 2" xfId="3553"/>
    <cellStyle name="Comma 14 3 3 3 3 2 2" xfId="3554"/>
    <cellStyle name="Comma 14 3 3 3 3 3" xfId="3555"/>
    <cellStyle name="Comma 14 3 3 3 3 3 2" xfId="3556"/>
    <cellStyle name="Comma 14 3 3 3 3 4" xfId="3557"/>
    <cellStyle name="Comma 14 3 3 3 4" xfId="3558"/>
    <cellStyle name="Comma 14 3 3 3 4 2" xfId="3559"/>
    <cellStyle name="Comma 14 3 3 3 5" xfId="3560"/>
    <cellStyle name="Comma 14 3 3 3 5 2" xfId="3561"/>
    <cellStyle name="Comma 14 3 3 3 6" xfId="3562"/>
    <cellStyle name="Comma 14 3 3 4" xfId="3563"/>
    <cellStyle name="Comma 14 3 3 4 2" xfId="3564"/>
    <cellStyle name="Comma 14 3 3 4 2 2" xfId="3565"/>
    <cellStyle name="Comma 14 3 3 4 3" xfId="3566"/>
    <cellStyle name="Comma 14 3 3 4 3 2" xfId="3567"/>
    <cellStyle name="Comma 14 3 3 4 4" xfId="3568"/>
    <cellStyle name="Comma 14 3 3 5" xfId="3569"/>
    <cellStyle name="Comma 14 3 3 5 2" xfId="3570"/>
    <cellStyle name="Comma 14 3 3 5 2 2" xfId="3571"/>
    <cellStyle name="Comma 14 3 3 5 3" xfId="3572"/>
    <cellStyle name="Comma 14 3 3 5 3 2" xfId="3573"/>
    <cellStyle name="Comma 14 3 3 5 4" xfId="3574"/>
    <cellStyle name="Comma 14 3 3 6" xfId="3575"/>
    <cellStyle name="Comma 14 3 3 6 2" xfId="3576"/>
    <cellStyle name="Comma 14 3 3 7" xfId="3577"/>
    <cellStyle name="Comma 14 3 3 7 2" xfId="3578"/>
    <cellStyle name="Comma 14 3 3 8" xfId="3579"/>
    <cellStyle name="Comma 14 3 4" xfId="3580"/>
    <cellStyle name="Comma 14 3 4 2" xfId="3581"/>
    <cellStyle name="Comma 14 3 4 2 2" xfId="3582"/>
    <cellStyle name="Comma 14 3 4 2 2 2" xfId="3583"/>
    <cellStyle name="Comma 14 3 4 2 2 2 2" xfId="3584"/>
    <cellStyle name="Comma 14 3 4 2 2 3" xfId="3585"/>
    <cellStyle name="Comma 14 3 4 2 2 3 2" xfId="3586"/>
    <cellStyle name="Comma 14 3 4 2 2 4" xfId="3587"/>
    <cellStyle name="Comma 14 3 4 2 3" xfId="3588"/>
    <cellStyle name="Comma 14 3 4 2 3 2" xfId="3589"/>
    <cellStyle name="Comma 14 3 4 2 4" xfId="3590"/>
    <cellStyle name="Comma 14 3 4 2 4 2" xfId="3591"/>
    <cellStyle name="Comma 14 3 4 2 5" xfId="3592"/>
    <cellStyle name="Comma 14 3 4 3" xfId="3593"/>
    <cellStyle name="Comma 14 3 4 3 2" xfId="3594"/>
    <cellStyle name="Comma 14 3 4 3 2 2" xfId="3595"/>
    <cellStyle name="Comma 14 3 4 3 3" xfId="3596"/>
    <cellStyle name="Comma 14 3 4 3 3 2" xfId="3597"/>
    <cellStyle name="Comma 14 3 4 3 4" xfId="3598"/>
    <cellStyle name="Comma 14 3 4 4" xfId="3599"/>
    <cellStyle name="Comma 14 3 4 4 2" xfId="3600"/>
    <cellStyle name="Comma 14 3 4 5" xfId="3601"/>
    <cellStyle name="Comma 14 3 4 5 2" xfId="3602"/>
    <cellStyle name="Comma 14 3 4 6" xfId="3603"/>
    <cellStyle name="Comma 14 3 5" xfId="3604"/>
    <cellStyle name="Comma 14 3 5 2" xfId="3605"/>
    <cellStyle name="Comma 14 3 5 2 2" xfId="3606"/>
    <cellStyle name="Comma 14 3 5 2 2 2" xfId="3607"/>
    <cellStyle name="Comma 14 3 5 2 3" xfId="3608"/>
    <cellStyle name="Comma 14 3 5 2 3 2" xfId="3609"/>
    <cellStyle name="Comma 14 3 5 2 4" xfId="3610"/>
    <cellStyle name="Comma 14 3 5 3" xfId="3611"/>
    <cellStyle name="Comma 14 3 5 3 2" xfId="3612"/>
    <cellStyle name="Comma 14 3 5 3 2 2" xfId="3613"/>
    <cellStyle name="Comma 14 3 5 3 3" xfId="3614"/>
    <cellStyle name="Comma 14 3 5 3 3 2" xfId="3615"/>
    <cellStyle name="Comma 14 3 5 3 4" xfId="3616"/>
    <cellStyle name="Comma 14 3 5 4" xfId="3617"/>
    <cellStyle name="Comma 14 3 5 4 2" xfId="3618"/>
    <cellStyle name="Comma 14 3 5 5" xfId="3619"/>
    <cellStyle name="Comma 14 3 5 5 2" xfId="3620"/>
    <cellStyle name="Comma 14 3 5 6" xfId="3621"/>
    <cellStyle name="Comma 14 3 6" xfId="3622"/>
    <cellStyle name="Comma 14 3 6 2" xfId="3623"/>
    <cellStyle name="Comma 14 3 6 2 2" xfId="3624"/>
    <cellStyle name="Comma 14 3 6 2 2 2" xfId="3625"/>
    <cellStyle name="Comma 14 3 6 2 3" xfId="3626"/>
    <cellStyle name="Comma 14 3 6 2 3 2" xfId="3627"/>
    <cellStyle name="Comma 14 3 6 2 4" xfId="3628"/>
    <cellStyle name="Comma 14 3 6 3" xfId="3629"/>
    <cellStyle name="Comma 14 3 6 3 2" xfId="3630"/>
    <cellStyle name="Comma 14 3 6 3 2 2" xfId="3631"/>
    <cellStyle name="Comma 14 3 6 3 3" xfId="3632"/>
    <cellStyle name="Comma 14 3 6 4" xfId="3633"/>
    <cellStyle name="Comma 14 3 6 4 2" xfId="3634"/>
    <cellStyle name="Comma 14 3 6 5" xfId="3635"/>
    <cellStyle name="Comma 14 3 6 5 2" xfId="3636"/>
    <cellStyle name="Comma 14 3 6 6" xfId="3637"/>
    <cellStyle name="Comma 14 3 7" xfId="3638"/>
    <cellStyle name="Comma 14 3 7 2" xfId="3639"/>
    <cellStyle name="Comma 14 3 7 2 2" xfId="3640"/>
    <cellStyle name="Comma 14 3 7 2 2 2" xfId="3641"/>
    <cellStyle name="Comma 14 3 7 2 3" xfId="3642"/>
    <cellStyle name="Comma 14 3 7 2 3 2" xfId="3643"/>
    <cellStyle name="Comma 14 3 7 2 4" xfId="3644"/>
    <cellStyle name="Comma 14 3 7 3" xfId="3645"/>
    <cellStyle name="Comma 14 3 7 3 2" xfId="3646"/>
    <cellStyle name="Comma 14 3 7 3 2 2" xfId="3647"/>
    <cellStyle name="Comma 14 3 7 3 3" xfId="3648"/>
    <cellStyle name="Comma 14 3 7 4" xfId="3649"/>
    <cellStyle name="Comma 14 3 7 4 2" xfId="3650"/>
    <cellStyle name="Comma 14 3 7 5" xfId="3651"/>
    <cellStyle name="Comma 14 3 7 5 2" xfId="3652"/>
    <cellStyle name="Comma 14 3 7 6" xfId="3653"/>
    <cellStyle name="Comma 14 3 8" xfId="3654"/>
    <cellStyle name="Comma 14 3 8 2" xfId="3655"/>
    <cellStyle name="Comma 14 3 8 2 2" xfId="3656"/>
    <cellStyle name="Comma 14 3 8 2 2 2" xfId="3657"/>
    <cellStyle name="Comma 14 3 8 2 3" xfId="3658"/>
    <cellStyle name="Comma 14 3 8 2 3 2" xfId="3659"/>
    <cellStyle name="Comma 14 3 8 2 4" xfId="3660"/>
    <cellStyle name="Comma 14 3 8 3" xfId="3661"/>
    <cellStyle name="Comma 14 3 8 3 2" xfId="3662"/>
    <cellStyle name="Comma 14 3 8 3 2 2" xfId="3663"/>
    <cellStyle name="Comma 14 3 8 3 3" xfId="3664"/>
    <cellStyle name="Comma 14 3 8 4" xfId="3665"/>
    <cellStyle name="Comma 14 3 8 4 2" xfId="3666"/>
    <cellStyle name="Comma 14 3 8 5" xfId="3667"/>
    <cellStyle name="Comma 14 3 8 5 2" xfId="3668"/>
    <cellStyle name="Comma 14 3 8 6" xfId="3669"/>
    <cellStyle name="Comma 14 3 9" xfId="3670"/>
    <cellStyle name="Comma 14 3 9 2" xfId="3671"/>
    <cellStyle name="Comma 14 3 9 2 2" xfId="3672"/>
    <cellStyle name="Comma 14 3 9 2 2 2" xfId="3673"/>
    <cellStyle name="Comma 14 3 9 2 3" xfId="3674"/>
    <cellStyle name="Comma 14 3 9 2 3 2" xfId="3675"/>
    <cellStyle name="Comma 14 3 9 2 4" xfId="3676"/>
    <cellStyle name="Comma 14 3 9 3" xfId="3677"/>
    <cellStyle name="Comma 14 3 9 3 2" xfId="3678"/>
    <cellStyle name="Comma 14 3 9 4" xfId="3679"/>
    <cellStyle name="Comma 14 3 9 4 2" xfId="3680"/>
    <cellStyle name="Comma 14 3 9 5" xfId="3681"/>
    <cellStyle name="Comma 14 4" xfId="3682"/>
    <cellStyle name="Comma 14 4 10" xfId="3683"/>
    <cellStyle name="Comma 14 4 10 2" xfId="3684"/>
    <cellStyle name="Comma 14 4 10 2 2" xfId="3685"/>
    <cellStyle name="Comma 14 4 10 3" xfId="3686"/>
    <cellStyle name="Comma 14 4 10 3 2" xfId="3687"/>
    <cellStyle name="Comma 14 4 10 4" xfId="3688"/>
    <cellStyle name="Comma 14 4 11" xfId="3689"/>
    <cellStyle name="Comma 14 4 11 2" xfId="3690"/>
    <cellStyle name="Comma 14 4 12" xfId="3691"/>
    <cellStyle name="Comma 14 4 12 2" xfId="3692"/>
    <cellStyle name="Comma 14 4 13" xfId="3693"/>
    <cellStyle name="Comma 14 4 2" xfId="3694"/>
    <cellStyle name="Comma 14 4 2 2" xfId="3695"/>
    <cellStyle name="Comma 14 4 2 2 2" xfId="3696"/>
    <cellStyle name="Comma 14 4 2 2 2 2" xfId="3697"/>
    <cellStyle name="Comma 14 4 2 2 2 2 2" xfId="3698"/>
    <cellStyle name="Comma 14 4 2 2 2 3" xfId="3699"/>
    <cellStyle name="Comma 14 4 2 2 2 3 2" xfId="3700"/>
    <cellStyle name="Comma 14 4 2 2 2 4" xfId="3701"/>
    <cellStyle name="Comma 14 4 2 2 3" xfId="3702"/>
    <cellStyle name="Comma 14 4 2 2 3 2" xfId="3703"/>
    <cellStyle name="Comma 14 4 2 2 4" xfId="3704"/>
    <cellStyle name="Comma 14 4 2 2 4 2" xfId="3705"/>
    <cellStyle name="Comma 14 4 2 2 5" xfId="3706"/>
    <cellStyle name="Comma 14 4 2 3" xfId="3707"/>
    <cellStyle name="Comma 14 4 2 3 2" xfId="3708"/>
    <cellStyle name="Comma 14 4 2 3 2 2" xfId="3709"/>
    <cellStyle name="Comma 14 4 2 3 3" xfId="3710"/>
    <cellStyle name="Comma 14 4 2 3 3 2" xfId="3711"/>
    <cellStyle name="Comma 14 4 2 3 4" xfId="3712"/>
    <cellStyle name="Comma 14 4 2 4" xfId="3713"/>
    <cellStyle name="Comma 14 4 2 4 2" xfId="3714"/>
    <cellStyle name="Comma 14 4 2 5" xfId="3715"/>
    <cellStyle name="Comma 14 4 2 5 2" xfId="3716"/>
    <cellStyle name="Comma 14 4 2 6" xfId="3717"/>
    <cellStyle name="Comma 14 4 3" xfId="3718"/>
    <cellStyle name="Comma 14 4 3 2" xfId="3719"/>
    <cellStyle name="Comma 14 4 3 2 2" xfId="3720"/>
    <cellStyle name="Comma 14 4 3 2 2 2" xfId="3721"/>
    <cellStyle name="Comma 14 4 3 2 3" xfId="3722"/>
    <cellStyle name="Comma 14 4 3 2 3 2" xfId="3723"/>
    <cellStyle name="Comma 14 4 3 2 4" xfId="3724"/>
    <cellStyle name="Comma 14 4 3 3" xfId="3725"/>
    <cellStyle name="Comma 14 4 3 3 2" xfId="3726"/>
    <cellStyle name="Comma 14 4 3 3 2 2" xfId="3727"/>
    <cellStyle name="Comma 14 4 3 3 3" xfId="3728"/>
    <cellStyle name="Comma 14 4 3 3 3 2" xfId="3729"/>
    <cellStyle name="Comma 14 4 3 3 4" xfId="3730"/>
    <cellStyle name="Comma 14 4 3 4" xfId="3731"/>
    <cellStyle name="Comma 14 4 3 4 2" xfId="3732"/>
    <cellStyle name="Comma 14 4 3 5" xfId="3733"/>
    <cellStyle name="Comma 14 4 3 5 2" xfId="3734"/>
    <cellStyle name="Comma 14 4 3 6" xfId="3735"/>
    <cellStyle name="Comma 14 4 4" xfId="3736"/>
    <cellStyle name="Comma 14 4 4 2" xfId="3737"/>
    <cellStyle name="Comma 14 4 4 2 2" xfId="3738"/>
    <cellStyle name="Comma 14 4 4 2 2 2" xfId="3739"/>
    <cellStyle name="Comma 14 4 4 2 3" xfId="3740"/>
    <cellStyle name="Comma 14 4 4 2 3 2" xfId="3741"/>
    <cellStyle name="Comma 14 4 4 2 4" xfId="3742"/>
    <cellStyle name="Comma 14 4 4 3" xfId="3743"/>
    <cellStyle name="Comma 14 4 4 3 2" xfId="3744"/>
    <cellStyle name="Comma 14 4 4 3 2 2" xfId="3745"/>
    <cellStyle name="Comma 14 4 4 3 3" xfId="3746"/>
    <cellStyle name="Comma 14 4 4 4" xfId="3747"/>
    <cellStyle name="Comma 14 4 4 4 2" xfId="3748"/>
    <cellStyle name="Comma 14 4 4 5" xfId="3749"/>
    <cellStyle name="Comma 14 4 4 5 2" xfId="3750"/>
    <cellStyle name="Comma 14 4 4 6" xfId="3751"/>
    <cellStyle name="Comma 14 4 5" xfId="3752"/>
    <cellStyle name="Comma 14 4 5 2" xfId="3753"/>
    <cellStyle name="Comma 14 4 5 2 2" xfId="3754"/>
    <cellStyle name="Comma 14 4 5 2 2 2" xfId="3755"/>
    <cellStyle name="Comma 14 4 5 2 3" xfId="3756"/>
    <cellStyle name="Comma 14 4 5 2 3 2" xfId="3757"/>
    <cellStyle name="Comma 14 4 5 2 4" xfId="3758"/>
    <cellStyle name="Comma 14 4 5 3" xfId="3759"/>
    <cellStyle name="Comma 14 4 5 3 2" xfId="3760"/>
    <cellStyle name="Comma 14 4 5 3 2 2" xfId="3761"/>
    <cellStyle name="Comma 14 4 5 3 3" xfId="3762"/>
    <cellStyle name="Comma 14 4 5 4" xfId="3763"/>
    <cellStyle name="Comma 14 4 5 4 2" xfId="3764"/>
    <cellStyle name="Comma 14 4 5 5" xfId="3765"/>
    <cellStyle name="Comma 14 4 5 5 2" xfId="3766"/>
    <cellStyle name="Comma 14 4 5 6" xfId="3767"/>
    <cellStyle name="Comma 14 4 6" xfId="3768"/>
    <cellStyle name="Comma 14 4 6 2" xfId="3769"/>
    <cellStyle name="Comma 14 4 6 2 2" xfId="3770"/>
    <cellStyle name="Comma 14 4 6 2 2 2" xfId="3771"/>
    <cellStyle name="Comma 14 4 6 2 3" xfId="3772"/>
    <cellStyle name="Comma 14 4 6 2 3 2" xfId="3773"/>
    <cellStyle name="Comma 14 4 6 2 4" xfId="3774"/>
    <cellStyle name="Comma 14 4 6 3" xfId="3775"/>
    <cellStyle name="Comma 14 4 6 3 2" xfId="3776"/>
    <cellStyle name="Comma 14 4 6 3 2 2" xfId="3777"/>
    <cellStyle name="Comma 14 4 6 3 3" xfId="3778"/>
    <cellStyle name="Comma 14 4 6 4" xfId="3779"/>
    <cellStyle name="Comma 14 4 6 4 2" xfId="3780"/>
    <cellStyle name="Comma 14 4 6 5" xfId="3781"/>
    <cellStyle name="Comma 14 4 6 5 2" xfId="3782"/>
    <cellStyle name="Comma 14 4 6 6" xfId="3783"/>
    <cellStyle name="Comma 14 4 7" xfId="3784"/>
    <cellStyle name="Comma 14 4 7 2" xfId="3785"/>
    <cellStyle name="Comma 14 4 7 2 2" xfId="3786"/>
    <cellStyle name="Comma 14 4 7 2 2 2" xfId="3787"/>
    <cellStyle name="Comma 14 4 7 2 3" xfId="3788"/>
    <cellStyle name="Comma 14 4 7 2 3 2" xfId="3789"/>
    <cellStyle name="Comma 14 4 7 2 4" xfId="3790"/>
    <cellStyle name="Comma 14 4 7 3" xfId="3791"/>
    <cellStyle name="Comma 14 4 7 3 2" xfId="3792"/>
    <cellStyle name="Comma 14 4 7 4" xfId="3793"/>
    <cellStyle name="Comma 14 4 7 4 2" xfId="3794"/>
    <cellStyle name="Comma 14 4 7 5" xfId="3795"/>
    <cellStyle name="Comma 14 4 8" xfId="3796"/>
    <cellStyle name="Comma 14 4 8 2" xfId="3797"/>
    <cellStyle name="Comma 14 4 8 2 2" xfId="3798"/>
    <cellStyle name="Comma 14 4 8 2 2 2" xfId="3799"/>
    <cellStyle name="Comma 14 4 8 2 3" xfId="3800"/>
    <cellStyle name="Comma 14 4 8 2 3 2" xfId="3801"/>
    <cellStyle name="Comma 14 4 8 2 4" xfId="3802"/>
    <cellStyle name="Comma 14 4 8 3" xfId="3803"/>
    <cellStyle name="Comma 14 4 8 3 2" xfId="3804"/>
    <cellStyle name="Comma 14 4 8 4" xfId="3805"/>
    <cellStyle name="Comma 14 4 8 4 2" xfId="3806"/>
    <cellStyle name="Comma 14 4 8 5" xfId="3807"/>
    <cellStyle name="Comma 14 4 9" xfId="3808"/>
    <cellStyle name="Comma 14 4 9 2" xfId="3809"/>
    <cellStyle name="Comma 14 4 9 2 2" xfId="3810"/>
    <cellStyle name="Comma 14 4 9 3" xfId="3811"/>
    <cellStyle name="Comma 14 4 9 3 2" xfId="3812"/>
    <cellStyle name="Comma 14 4 9 4" xfId="3813"/>
    <cellStyle name="Comma 14 5" xfId="3814"/>
    <cellStyle name="Comma 14 5 2" xfId="3815"/>
    <cellStyle name="Comma 14 5 2 2" xfId="3816"/>
    <cellStyle name="Comma 14 5 2 2 2" xfId="3817"/>
    <cellStyle name="Comma 14 5 2 2 2 2" xfId="3818"/>
    <cellStyle name="Comma 14 5 2 2 2 2 2" xfId="3819"/>
    <cellStyle name="Comma 14 5 2 2 2 3" xfId="3820"/>
    <cellStyle name="Comma 14 5 2 2 2 3 2" xfId="3821"/>
    <cellStyle name="Comma 14 5 2 2 2 4" xfId="3822"/>
    <cellStyle name="Comma 14 5 2 2 3" xfId="3823"/>
    <cellStyle name="Comma 14 5 2 2 3 2" xfId="3824"/>
    <cellStyle name="Comma 14 5 2 2 4" xfId="3825"/>
    <cellStyle name="Comma 14 5 2 2 4 2" xfId="3826"/>
    <cellStyle name="Comma 14 5 2 2 5" xfId="3827"/>
    <cellStyle name="Comma 14 5 2 3" xfId="3828"/>
    <cellStyle name="Comma 14 5 2 3 2" xfId="3829"/>
    <cellStyle name="Comma 14 5 2 3 2 2" xfId="3830"/>
    <cellStyle name="Comma 14 5 2 3 3" xfId="3831"/>
    <cellStyle name="Comma 14 5 2 3 3 2" xfId="3832"/>
    <cellStyle name="Comma 14 5 2 3 4" xfId="3833"/>
    <cellStyle name="Comma 14 5 2 4" xfId="3834"/>
    <cellStyle name="Comma 14 5 2 4 2" xfId="3835"/>
    <cellStyle name="Comma 14 5 2 5" xfId="3836"/>
    <cellStyle name="Comma 14 5 2 5 2" xfId="3837"/>
    <cellStyle name="Comma 14 5 2 6" xfId="3838"/>
    <cellStyle name="Comma 14 5 3" xfId="3839"/>
    <cellStyle name="Comma 14 5 3 2" xfId="3840"/>
    <cellStyle name="Comma 14 5 3 2 2" xfId="3841"/>
    <cellStyle name="Comma 14 5 3 2 2 2" xfId="3842"/>
    <cellStyle name="Comma 14 5 3 2 3" xfId="3843"/>
    <cellStyle name="Comma 14 5 3 2 3 2" xfId="3844"/>
    <cellStyle name="Comma 14 5 3 2 4" xfId="3845"/>
    <cellStyle name="Comma 14 5 3 3" xfId="3846"/>
    <cellStyle name="Comma 14 5 3 3 2" xfId="3847"/>
    <cellStyle name="Comma 14 5 3 3 2 2" xfId="3848"/>
    <cellStyle name="Comma 14 5 3 3 3" xfId="3849"/>
    <cellStyle name="Comma 14 5 3 3 3 2" xfId="3850"/>
    <cellStyle name="Comma 14 5 3 3 4" xfId="3851"/>
    <cellStyle name="Comma 14 5 3 4" xfId="3852"/>
    <cellStyle name="Comma 14 5 3 4 2" xfId="3853"/>
    <cellStyle name="Comma 14 5 3 5" xfId="3854"/>
    <cellStyle name="Comma 14 5 3 5 2" xfId="3855"/>
    <cellStyle name="Comma 14 5 3 6" xfId="3856"/>
    <cellStyle name="Comma 14 5 4" xfId="3857"/>
    <cellStyle name="Comma 14 5 4 2" xfId="3858"/>
    <cellStyle name="Comma 14 5 4 2 2" xfId="3859"/>
    <cellStyle name="Comma 14 5 4 3" xfId="3860"/>
    <cellStyle name="Comma 14 5 4 3 2" xfId="3861"/>
    <cellStyle name="Comma 14 5 4 4" xfId="3862"/>
    <cellStyle name="Comma 14 5 5" xfId="3863"/>
    <cellStyle name="Comma 14 5 5 2" xfId="3864"/>
    <cellStyle name="Comma 14 5 5 2 2" xfId="3865"/>
    <cellStyle name="Comma 14 5 5 3" xfId="3866"/>
    <cellStyle name="Comma 14 5 5 3 2" xfId="3867"/>
    <cellStyle name="Comma 14 5 5 4" xfId="3868"/>
    <cellStyle name="Comma 14 5 6" xfId="3869"/>
    <cellStyle name="Comma 14 5 6 2" xfId="3870"/>
    <cellStyle name="Comma 14 5 7" xfId="3871"/>
    <cellStyle name="Comma 14 5 7 2" xfId="3872"/>
    <cellStyle name="Comma 14 5 8" xfId="3873"/>
    <cellStyle name="Comma 14 6" xfId="3874"/>
    <cellStyle name="Comma 14 6 2" xfId="3875"/>
    <cellStyle name="Comma 14 6 2 2" xfId="3876"/>
    <cellStyle name="Comma 14 6 2 2 2" xfId="3877"/>
    <cellStyle name="Comma 14 6 2 2 2 2" xfId="3878"/>
    <cellStyle name="Comma 14 6 2 2 3" xfId="3879"/>
    <cellStyle name="Comma 14 6 2 2 3 2" xfId="3880"/>
    <cellStyle name="Comma 14 6 2 2 4" xfId="3881"/>
    <cellStyle name="Comma 14 6 2 3" xfId="3882"/>
    <cellStyle name="Comma 14 6 2 3 2" xfId="3883"/>
    <cellStyle name="Comma 14 6 2 4" xfId="3884"/>
    <cellStyle name="Comma 14 6 2 4 2" xfId="3885"/>
    <cellStyle name="Comma 14 6 2 5" xfId="3886"/>
    <cellStyle name="Comma 14 6 3" xfId="3887"/>
    <cellStyle name="Comma 14 6 3 2" xfId="3888"/>
    <cellStyle name="Comma 14 6 3 2 2" xfId="3889"/>
    <cellStyle name="Comma 14 6 3 3" xfId="3890"/>
    <cellStyle name="Comma 14 6 3 3 2" xfId="3891"/>
    <cellStyle name="Comma 14 6 3 4" xfId="3892"/>
    <cellStyle name="Comma 14 6 4" xfId="3893"/>
    <cellStyle name="Comma 14 6 4 2" xfId="3894"/>
    <cellStyle name="Comma 14 6 5" xfId="3895"/>
    <cellStyle name="Comma 14 6 5 2" xfId="3896"/>
    <cellStyle name="Comma 14 6 6" xfId="3897"/>
    <cellStyle name="Comma 14 7" xfId="3898"/>
    <cellStyle name="Comma 14 7 2" xfId="3899"/>
    <cellStyle name="Comma 14 7 2 2" xfId="3900"/>
    <cellStyle name="Comma 14 7 2 2 2" xfId="3901"/>
    <cellStyle name="Comma 14 7 2 3" xfId="3902"/>
    <cellStyle name="Comma 14 7 2 3 2" xfId="3903"/>
    <cellStyle name="Comma 14 7 2 4" xfId="3904"/>
    <cellStyle name="Comma 14 7 3" xfId="3905"/>
    <cellStyle name="Comma 14 7 3 2" xfId="3906"/>
    <cellStyle name="Comma 14 7 3 2 2" xfId="3907"/>
    <cellStyle name="Comma 14 7 3 3" xfId="3908"/>
    <cellStyle name="Comma 14 7 3 3 2" xfId="3909"/>
    <cellStyle name="Comma 14 7 3 4" xfId="3910"/>
    <cellStyle name="Comma 14 7 4" xfId="3911"/>
    <cellStyle name="Comma 14 7 4 2" xfId="3912"/>
    <cellStyle name="Comma 14 7 5" xfId="3913"/>
    <cellStyle name="Comma 14 7 5 2" xfId="3914"/>
    <cellStyle name="Comma 14 7 6" xfId="3915"/>
    <cellStyle name="Comma 14 8" xfId="3916"/>
    <cellStyle name="Comma 14 8 2" xfId="3917"/>
    <cellStyle name="Comma 14 8 2 2" xfId="3918"/>
    <cellStyle name="Comma 14 8 2 2 2" xfId="3919"/>
    <cellStyle name="Comma 14 8 2 3" xfId="3920"/>
    <cellStyle name="Comma 14 8 2 3 2" xfId="3921"/>
    <cellStyle name="Comma 14 8 2 4" xfId="3922"/>
    <cellStyle name="Comma 14 8 3" xfId="3923"/>
    <cellStyle name="Comma 14 8 3 2" xfId="3924"/>
    <cellStyle name="Comma 14 8 3 2 2" xfId="3925"/>
    <cellStyle name="Comma 14 8 3 3" xfId="3926"/>
    <cellStyle name="Comma 14 8 4" xfId="3927"/>
    <cellStyle name="Comma 14 8 4 2" xfId="3928"/>
    <cellStyle name="Comma 14 8 5" xfId="3929"/>
    <cellStyle name="Comma 14 8 5 2" xfId="3930"/>
    <cellStyle name="Comma 14 8 6" xfId="3931"/>
    <cellStyle name="Comma 14 9" xfId="3932"/>
    <cellStyle name="Comma 14 9 2" xfId="3933"/>
    <cellStyle name="Comma 14 9 2 2" xfId="3934"/>
    <cellStyle name="Comma 14 9 2 2 2" xfId="3935"/>
    <cellStyle name="Comma 14 9 2 3" xfId="3936"/>
    <cellStyle name="Comma 14 9 2 3 2" xfId="3937"/>
    <cellStyle name="Comma 14 9 2 4" xfId="3938"/>
    <cellStyle name="Comma 14 9 3" xfId="3939"/>
    <cellStyle name="Comma 14 9 3 2" xfId="3940"/>
    <cellStyle name="Comma 14 9 3 2 2" xfId="3941"/>
    <cellStyle name="Comma 14 9 3 3" xfId="3942"/>
    <cellStyle name="Comma 14 9 4" xfId="3943"/>
    <cellStyle name="Comma 14 9 4 2" xfId="3944"/>
    <cellStyle name="Comma 14 9 5" xfId="3945"/>
    <cellStyle name="Comma 14 9 5 2" xfId="3946"/>
    <cellStyle name="Comma 14 9 6" xfId="3947"/>
    <cellStyle name="Comma 15" xfId="656"/>
    <cellStyle name="Comma 15 2" xfId="1535"/>
    <cellStyle name="Comma 15 2 2" xfId="3950"/>
    <cellStyle name="Comma 15 2 2 2" xfId="3951"/>
    <cellStyle name="Comma 15 2 3" xfId="3952"/>
    <cellStyle name="Comma 15 2 4" xfId="3949"/>
    <cellStyle name="Comma 15 3" xfId="3953"/>
    <cellStyle name="Comma 15 3 2" xfId="3954"/>
    <cellStyle name="Comma 15 3 3" xfId="3955"/>
    <cellStyle name="Comma 15 4" xfId="3956"/>
    <cellStyle name="Comma 15 4 2" xfId="3957"/>
    <cellStyle name="Comma 15 4 3" xfId="3958"/>
    <cellStyle name="Comma 15 5" xfId="3959"/>
    <cellStyle name="Comma 15 5 2" xfId="3960"/>
    <cellStyle name="Comma 15 5 3" xfId="3961"/>
    <cellStyle name="Comma 15 6" xfId="3962"/>
    <cellStyle name="Comma 15 7" xfId="3963"/>
    <cellStyle name="Comma 15 8" xfId="3948"/>
    <cellStyle name="Comma 16" xfId="3964"/>
    <cellStyle name="Comma 16 2" xfId="3965"/>
    <cellStyle name="Comma 16 2 2" xfId="3966"/>
    <cellStyle name="Comma 16 2 2 2" xfId="3967"/>
    <cellStyle name="Comma 16 2 3" xfId="3968"/>
    <cellStyle name="Comma 16 3" xfId="3969"/>
    <cellStyle name="Comma 16 3 2" xfId="3970"/>
    <cellStyle name="Comma 16 4" xfId="3971"/>
    <cellStyle name="Comma 16 5" xfId="3972"/>
    <cellStyle name="Comma 16 6" xfId="47071"/>
    <cellStyle name="Comma 17" xfId="3973"/>
    <cellStyle name="Comma 17 2" xfId="3974"/>
    <cellStyle name="Comma 17 2 2" xfId="3975"/>
    <cellStyle name="Comma 17 3" xfId="3976"/>
    <cellStyle name="Comma 17 4" xfId="3977"/>
    <cellStyle name="Comma 18" xfId="3978"/>
    <cellStyle name="Comma 18 2" xfId="3979"/>
    <cellStyle name="Comma 18 2 2" xfId="3980"/>
    <cellStyle name="Comma 18 3" xfId="3981"/>
    <cellStyle name="Comma 18 4" xfId="3982"/>
    <cellStyle name="Comma 19" xfId="3983"/>
    <cellStyle name="Comma 19 2" xfId="3984"/>
    <cellStyle name="Comma 19 2 2" xfId="3985"/>
    <cellStyle name="Comma 19 3" xfId="3986"/>
    <cellStyle name="Comma 19 4" xfId="3987"/>
    <cellStyle name="Comma 2" xfId="657"/>
    <cellStyle name="Comma 2 10" xfId="3988"/>
    <cellStyle name="Comma 2 10 10" xfId="3989"/>
    <cellStyle name="Comma 2 10 10 2" xfId="3990"/>
    <cellStyle name="Comma 2 10 10 2 2" xfId="3991"/>
    <cellStyle name="Comma 2 10 10 2 3" xfId="3992"/>
    <cellStyle name="Comma 2 10 10 3" xfId="3993"/>
    <cellStyle name="Comma 2 10 10 3 2" xfId="3994"/>
    <cellStyle name="Comma 2 10 10 3 3" xfId="3995"/>
    <cellStyle name="Comma 2 10 10 4" xfId="3996"/>
    <cellStyle name="Comma 2 10 10 4 2" xfId="3997"/>
    <cellStyle name="Comma 2 10 10 4 3" xfId="3998"/>
    <cellStyle name="Comma 2 10 10 5" xfId="3999"/>
    <cellStyle name="Comma 2 10 10 5 2" xfId="4000"/>
    <cellStyle name="Comma 2 10 10 5 3" xfId="4001"/>
    <cellStyle name="Comma 2 10 10 6" xfId="4002"/>
    <cellStyle name="Comma 2 10 10 7" xfId="4003"/>
    <cellStyle name="Comma 2 10 11" xfId="4004"/>
    <cellStyle name="Comma 2 10 11 2" xfId="4005"/>
    <cellStyle name="Comma 2 10 11 3" xfId="4006"/>
    <cellStyle name="Comma 2 10 12" xfId="4007"/>
    <cellStyle name="Comma 2 10 12 2" xfId="4008"/>
    <cellStyle name="Comma 2 10 12 3" xfId="4009"/>
    <cellStyle name="Comma 2 10 13" xfId="4010"/>
    <cellStyle name="Comma 2 10 13 2" xfId="4011"/>
    <cellStyle name="Comma 2 10 13 3" xfId="4012"/>
    <cellStyle name="Comma 2 10 14" xfId="4013"/>
    <cellStyle name="Comma 2 10 14 2" xfId="4014"/>
    <cellStyle name="Comma 2 10 14 3" xfId="4015"/>
    <cellStyle name="Comma 2 10 15" xfId="4016"/>
    <cellStyle name="Comma 2 10 16" xfId="4017"/>
    <cellStyle name="Comma 2 10 2" xfId="4018"/>
    <cellStyle name="Comma 2 10 2 10" xfId="4019"/>
    <cellStyle name="Comma 2 10 2 10 2" xfId="4020"/>
    <cellStyle name="Comma 2 10 2 10 3" xfId="4021"/>
    <cellStyle name="Comma 2 10 2 11" xfId="4022"/>
    <cellStyle name="Comma 2 10 2 11 2" xfId="4023"/>
    <cellStyle name="Comma 2 10 2 11 3" xfId="4024"/>
    <cellStyle name="Comma 2 10 2 12" xfId="4025"/>
    <cellStyle name="Comma 2 10 2 12 2" xfId="4026"/>
    <cellStyle name="Comma 2 10 2 12 3" xfId="4027"/>
    <cellStyle name="Comma 2 10 2 13" xfId="4028"/>
    <cellStyle name="Comma 2 10 2 13 2" xfId="4029"/>
    <cellStyle name="Comma 2 10 2 13 3" xfId="4030"/>
    <cellStyle name="Comma 2 10 2 14" xfId="4031"/>
    <cellStyle name="Comma 2 10 2 15" xfId="4032"/>
    <cellStyle name="Comma 2 10 2 2" xfId="4033"/>
    <cellStyle name="Comma 2 10 2 2 10" xfId="4034"/>
    <cellStyle name="Comma 2 10 2 2 10 2" xfId="4035"/>
    <cellStyle name="Comma 2 10 2 2 10 3" xfId="4036"/>
    <cellStyle name="Comma 2 10 2 2 11" xfId="4037"/>
    <cellStyle name="Comma 2 10 2 2 11 2" xfId="4038"/>
    <cellStyle name="Comma 2 10 2 2 11 3" xfId="4039"/>
    <cellStyle name="Comma 2 10 2 2 12" xfId="4040"/>
    <cellStyle name="Comma 2 10 2 2 12 2" xfId="4041"/>
    <cellStyle name="Comma 2 10 2 2 12 3" xfId="4042"/>
    <cellStyle name="Comma 2 10 2 2 13" xfId="4043"/>
    <cellStyle name="Comma 2 10 2 2 14" xfId="4044"/>
    <cellStyle name="Comma 2 10 2 2 2" xfId="4045"/>
    <cellStyle name="Comma 2 10 2 2 2 10" xfId="4046"/>
    <cellStyle name="Comma 2 10 2 2 2 11" xfId="4047"/>
    <cellStyle name="Comma 2 10 2 2 2 2" xfId="4048"/>
    <cellStyle name="Comma 2 10 2 2 2 2 2" xfId="4049"/>
    <cellStyle name="Comma 2 10 2 2 2 2 2 2" xfId="4050"/>
    <cellStyle name="Comma 2 10 2 2 2 2 2 2 2" xfId="4051"/>
    <cellStyle name="Comma 2 10 2 2 2 2 2 2 3" xfId="4052"/>
    <cellStyle name="Comma 2 10 2 2 2 2 2 3" xfId="4053"/>
    <cellStyle name="Comma 2 10 2 2 2 2 2 3 2" xfId="4054"/>
    <cellStyle name="Comma 2 10 2 2 2 2 2 3 3" xfId="4055"/>
    <cellStyle name="Comma 2 10 2 2 2 2 2 4" xfId="4056"/>
    <cellStyle name="Comma 2 10 2 2 2 2 2 4 2" xfId="4057"/>
    <cellStyle name="Comma 2 10 2 2 2 2 2 4 3" xfId="4058"/>
    <cellStyle name="Comma 2 10 2 2 2 2 2 5" xfId="4059"/>
    <cellStyle name="Comma 2 10 2 2 2 2 2 5 2" xfId="4060"/>
    <cellStyle name="Comma 2 10 2 2 2 2 2 5 3" xfId="4061"/>
    <cellStyle name="Comma 2 10 2 2 2 2 2 6" xfId="4062"/>
    <cellStyle name="Comma 2 10 2 2 2 2 2 7" xfId="4063"/>
    <cellStyle name="Comma 2 10 2 2 2 2 3" xfId="4064"/>
    <cellStyle name="Comma 2 10 2 2 2 2 3 2" xfId="4065"/>
    <cellStyle name="Comma 2 10 2 2 2 2 3 3" xfId="4066"/>
    <cellStyle name="Comma 2 10 2 2 2 2 4" xfId="4067"/>
    <cellStyle name="Comma 2 10 2 2 2 2 4 2" xfId="4068"/>
    <cellStyle name="Comma 2 10 2 2 2 2 4 3" xfId="4069"/>
    <cellStyle name="Comma 2 10 2 2 2 2 5" xfId="4070"/>
    <cellStyle name="Comma 2 10 2 2 2 2 5 2" xfId="4071"/>
    <cellStyle name="Comma 2 10 2 2 2 2 5 3" xfId="4072"/>
    <cellStyle name="Comma 2 10 2 2 2 2 6" xfId="4073"/>
    <cellStyle name="Comma 2 10 2 2 2 2 6 2" xfId="4074"/>
    <cellStyle name="Comma 2 10 2 2 2 2 6 3" xfId="4075"/>
    <cellStyle name="Comma 2 10 2 2 2 2 7" xfId="4076"/>
    <cellStyle name="Comma 2 10 2 2 2 2 8" xfId="4077"/>
    <cellStyle name="Comma 2 10 2 2 2 3" xfId="4078"/>
    <cellStyle name="Comma 2 10 2 2 2 3 2" xfId="4079"/>
    <cellStyle name="Comma 2 10 2 2 2 3 2 2" xfId="4080"/>
    <cellStyle name="Comma 2 10 2 2 2 3 2 3" xfId="4081"/>
    <cellStyle name="Comma 2 10 2 2 2 3 3" xfId="4082"/>
    <cellStyle name="Comma 2 10 2 2 2 3 3 2" xfId="4083"/>
    <cellStyle name="Comma 2 10 2 2 2 3 3 3" xfId="4084"/>
    <cellStyle name="Comma 2 10 2 2 2 3 4" xfId="4085"/>
    <cellStyle name="Comma 2 10 2 2 2 3 4 2" xfId="4086"/>
    <cellStyle name="Comma 2 10 2 2 2 3 4 3" xfId="4087"/>
    <cellStyle name="Comma 2 10 2 2 2 3 5" xfId="4088"/>
    <cellStyle name="Comma 2 10 2 2 2 3 5 2" xfId="4089"/>
    <cellStyle name="Comma 2 10 2 2 2 3 5 3" xfId="4090"/>
    <cellStyle name="Comma 2 10 2 2 2 3 6" xfId="4091"/>
    <cellStyle name="Comma 2 10 2 2 2 3 7" xfId="4092"/>
    <cellStyle name="Comma 2 10 2 2 2 4" xfId="4093"/>
    <cellStyle name="Comma 2 10 2 2 2 4 2" xfId="4094"/>
    <cellStyle name="Comma 2 10 2 2 2 4 2 2" xfId="4095"/>
    <cellStyle name="Comma 2 10 2 2 2 4 2 3" xfId="4096"/>
    <cellStyle name="Comma 2 10 2 2 2 4 3" xfId="4097"/>
    <cellStyle name="Comma 2 10 2 2 2 4 3 2" xfId="4098"/>
    <cellStyle name="Comma 2 10 2 2 2 4 3 3" xfId="4099"/>
    <cellStyle name="Comma 2 10 2 2 2 4 4" xfId="4100"/>
    <cellStyle name="Comma 2 10 2 2 2 4 4 2" xfId="4101"/>
    <cellStyle name="Comma 2 10 2 2 2 4 4 3" xfId="4102"/>
    <cellStyle name="Comma 2 10 2 2 2 4 5" xfId="4103"/>
    <cellStyle name="Comma 2 10 2 2 2 4 5 2" xfId="4104"/>
    <cellStyle name="Comma 2 10 2 2 2 4 5 3" xfId="4105"/>
    <cellStyle name="Comma 2 10 2 2 2 4 6" xfId="4106"/>
    <cellStyle name="Comma 2 10 2 2 2 4 7" xfId="4107"/>
    <cellStyle name="Comma 2 10 2 2 2 5" xfId="4108"/>
    <cellStyle name="Comma 2 10 2 2 2 5 2" xfId="4109"/>
    <cellStyle name="Comma 2 10 2 2 2 5 2 2" xfId="4110"/>
    <cellStyle name="Comma 2 10 2 2 2 5 2 3" xfId="4111"/>
    <cellStyle name="Comma 2 10 2 2 2 5 3" xfId="4112"/>
    <cellStyle name="Comma 2 10 2 2 2 5 3 2" xfId="4113"/>
    <cellStyle name="Comma 2 10 2 2 2 5 3 3" xfId="4114"/>
    <cellStyle name="Comma 2 10 2 2 2 5 4" xfId="4115"/>
    <cellStyle name="Comma 2 10 2 2 2 5 4 2" xfId="4116"/>
    <cellStyle name="Comma 2 10 2 2 2 5 4 3" xfId="4117"/>
    <cellStyle name="Comma 2 10 2 2 2 5 5" xfId="4118"/>
    <cellStyle name="Comma 2 10 2 2 2 5 5 2" xfId="4119"/>
    <cellStyle name="Comma 2 10 2 2 2 5 5 3" xfId="4120"/>
    <cellStyle name="Comma 2 10 2 2 2 5 6" xfId="4121"/>
    <cellStyle name="Comma 2 10 2 2 2 5 7" xfId="4122"/>
    <cellStyle name="Comma 2 10 2 2 2 6" xfId="4123"/>
    <cellStyle name="Comma 2 10 2 2 2 6 2" xfId="4124"/>
    <cellStyle name="Comma 2 10 2 2 2 6 3" xfId="4125"/>
    <cellStyle name="Comma 2 10 2 2 2 7" xfId="4126"/>
    <cellStyle name="Comma 2 10 2 2 2 7 2" xfId="4127"/>
    <cellStyle name="Comma 2 10 2 2 2 7 3" xfId="4128"/>
    <cellStyle name="Comma 2 10 2 2 2 8" xfId="4129"/>
    <cellStyle name="Comma 2 10 2 2 2 8 2" xfId="4130"/>
    <cellStyle name="Comma 2 10 2 2 2 8 3" xfId="4131"/>
    <cellStyle name="Comma 2 10 2 2 2 9" xfId="4132"/>
    <cellStyle name="Comma 2 10 2 2 2 9 2" xfId="4133"/>
    <cellStyle name="Comma 2 10 2 2 2 9 3" xfId="4134"/>
    <cellStyle name="Comma 2 10 2 2 3" xfId="4135"/>
    <cellStyle name="Comma 2 10 2 2 3 2" xfId="4136"/>
    <cellStyle name="Comma 2 10 2 2 3 2 2" xfId="4137"/>
    <cellStyle name="Comma 2 10 2 2 3 2 2 2" xfId="4138"/>
    <cellStyle name="Comma 2 10 2 2 3 2 2 3" xfId="4139"/>
    <cellStyle name="Comma 2 10 2 2 3 2 3" xfId="4140"/>
    <cellStyle name="Comma 2 10 2 2 3 2 3 2" xfId="4141"/>
    <cellStyle name="Comma 2 10 2 2 3 2 3 3" xfId="4142"/>
    <cellStyle name="Comma 2 10 2 2 3 2 4" xfId="4143"/>
    <cellStyle name="Comma 2 10 2 2 3 2 4 2" xfId="4144"/>
    <cellStyle name="Comma 2 10 2 2 3 2 4 3" xfId="4145"/>
    <cellStyle name="Comma 2 10 2 2 3 2 5" xfId="4146"/>
    <cellStyle name="Comma 2 10 2 2 3 2 5 2" xfId="4147"/>
    <cellStyle name="Comma 2 10 2 2 3 2 5 3" xfId="4148"/>
    <cellStyle name="Comma 2 10 2 2 3 2 6" xfId="4149"/>
    <cellStyle name="Comma 2 10 2 2 3 2 7" xfId="4150"/>
    <cellStyle name="Comma 2 10 2 2 3 3" xfId="4151"/>
    <cellStyle name="Comma 2 10 2 2 3 3 2" xfId="4152"/>
    <cellStyle name="Comma 2 10 2 2 3 3 3" xfId="4153"/>
    <cellStyle name="Comma 2 10 2 2 3 4" xfId="4154"/>
    <cellStyle name="Comma 2 10 2 2 3 4 2" xfId="4155"/>
    <cellStyle name="Comma 2 10 2 2 3 4 3" xfId="4156"/>
    <cellStyle name="Comma 2 10 2 2 3 5" xfId="4157"/>
    <cellStyle name="Comma 2 10 2 2 3 5 2" xfId="4158"/>
    <cellStyle name="Comma 2 10 2 2 3 5 3" xfId="4159"/>
    <cellStyle name="Comma 2 10 2 2 3 6" xfId="4160"/>
    <cellStyle name="Comma 2 10 2 2 3 6 2" xfId="4161"/>
    <cellStyle name="Comma 2 10 2 2 3 6 3" xfId="4162"/>
    <cellStyle name="Comma 2 10 2 2 3 7" xfId="4163"/>
    <cellStyle name="Comma 2 10 2 2 3 8" xfId="4164"/>
    <cellStyle name="Comma 2 10 2 2 4" xfId="4165"/>
    <cellStyle name="Comma 2 10 2 2 4 2" xfId="4166"/>
    <cellStyle name="Comma 2 10 2 2 4 2 2" xfId="4167"/>
    <cellStyle name="Comma 2 10 2 2 4 2 2 2" xfId="4168"/>
    <cellStyle name="Comma 2 10 2 2 4 2 2 3" xfId="4169"/>
    <cellStyle name="Comma 2 10 2 2 4 2 3" xfId="4170"/>
    <cellStyle name="Comma 2 10 2 2 4 2 3 2" xfId="4171"/>
    <cellStyle name="Comma 2 10 2 2 4 2 3 3" xfId="4172"/>
    <cellStyle name="Comma 2 10 2 2 4 2 4" xfId="4173"/>
    <cellStyle name="Comma 2 10 2 2 4 2 4 2" xfId="4174"/>
    <cellStyle name="Comma 2 10 2 2 4 2 4 3" xfId="4175"/>
    <cellStyle name="Comma 2 10 2 2 4 2 5" xfId="4176"/>
    <cellStyle name="Comma 2 10 2 2 4 2 5 2" xfId="4177"/>
    <cellStyle name="Comma 2 10 2 2 4 2 5 3" xfId="4178"/>
    <cellStyle name="Comma 2 10 2 2 4 2 6" xfId="4179"/>
    <cellStyle name="Comma 2 10 2 2 4 2 7" xfId="4180"/>
    <cellStyle name="Comma 2 10 2 2 4 3" xfId="4181"/>
    <cellStyle name="Comma 2 10 2 2 4 3 2" xfId="4182"/>
    <cellStyle name="Comma 2 10 2 2 4 3 3" xfId="4183"/>
    <cellStyle name="Comma 2 10 2 2 4 4" xfId="4184"/>
    <cellStyle name="Comma 2 10 2 2 4 4 2" xfId="4185"/>
    <cellStyle name="Comma 2 10 2 2 4 4 3" xfId="4186"/>
    <cellStyle name="Comma 2 10 2 2 4 5" xfId="4187"/>
    <cellStyle name="Comma 2 10 2 2 4 5 2" xfId="4188"/>
    <cellStyle name="Comma 2 10 2 2 4 5 3" xfId="4189"/>
    <cellStyle name="Comma 2 10 2 2 4 6" xfId="4190"/>
    <cellStyle name="Comma 2 10 2 2 4 6 2" xfId="4191"/>
    <cellStyle name="Comma 2 10 2 2 4 6 3" xfId="4192"/>
    <cellStyle name="Comma 2 10 2 2 4 7" xfId="4193"/>
    <cellStyle name="Comma 2 10 2 2 4 8" xfId="4194"/>
    <cellStyle name="Comma 2 10 2 2 5" xfId="4195"/>
    <cellStyle name="Comma 2 10 2 2 5 2" xfId="4196"/>
    <cellStyle name="Comma 2 10 2 2 5 2 2" xfId="4197"/>
    <cellStyle name="Comma 2 10 2 2 5 2 3" xfId="4198"/>
    <cellStyle name="Comma 2 10 2 2 5 3" xfId="4199"/>
    <cellStyle name="Comma 2 10 2 2 5 3 2" xfId="4200"/>
    <cellStyle name="Comma 2 10 2 2 5 3 3" xfId="4201"/>
    <cellStyle name="Comma 2 10 2 2 5 4" xfId="4202"/>
    <cellStyle name="Comma 2 10 2 2 5 4 2" xfId="4203"/>
    <cellStyle name="Comma 2 10 2 2 5 4 3" xfId="4204"/>
    <cellStyle name="Comma 2 10 2 2 5 5" xfId="4205"/>
    <cellStyle name="Comma 2 10 2 2 5 5 2" xfId="4206"/>
    <cellStyle name="Comma 2 10 2 2 5 5 3" xfId="4207"/>
    <cellStyle name="Comma 2 10 2 2 5 6" xfId="4208"/>
    <cellStyle name="Comma 2 10 2 2 5 7" xfId="4209"/>
    <cellStyle name="Comma 2 10 2 2 6" xfId="4210"/>
    <cellStyle name="Comma 2 10 2 2 6 2" xfId="4211"/>
    <cellStyle name="Comma 2 10 2 2 6 2 2" xfId="4212"/>
    <cellStyle name="Comma 2 10 2 2 6 2 3" xfId="4213"/>
    <cellStyle name="Comma 2 10 2 2 6 3" xfId="4214"/>
    <cellStyle name="Comma 2 10 2 2 6 3 2" xfId="4215"/>
    <cellStyle name="Comma 2 10 2 2 6 3 3" xfId="4216"/>
    <cellStyle name="Comma 2 10 2 2 6 4" xfId="4217"/>
    <cellStyle name="Comma 2 10 2 2 6 4 2" xfId="4218"/>
    <cellStyle name="Comma 2 10 2 2 6 4 3" xfId="4219"/>
    <cellStyle name="Comma 2 10 2 2 6 5" xfId="4220"/>
    <cellStyle name="Comma 2 10 2 2 6 5 2" xfId="4221"/>
    <cellStyle name="Comma 2 10 2 2 6 5 3" xfId="4222"/>
    <cellStyle name="Comma 2 10 2 2 6 6" xfId="4223"/>
    <cellStyle name="Comma 2 10 2 2 6 7" xfId="4224"/>
    <cellStyle name="Comma 2 10 2 2 7" xfId="4225"/>
    <cellStyle name="Comma 2 10 2 2 7 2" xfId="4226"/>
    <cellStyle name="Comma 2 10 2 2 7 2 2" xfId="4227"/>
    <cellStyle name="Comma 2 10 2 2 7 2 3" xfId="4228"/>
    <cellStyle name="Comma 2 10 2 2 7 3" xfId="4229"/>
    <cellStyle name="Comma 2 10 2 2 7 3 2" xfId="4230"/>
    <cellStyle name="Comma 2 10 2 2 7 3 3" xfId="4231"/>
    <cellStyle name="Comma 2 10 2 2 7 4" xfId="4232"/>
    <cellStyle name="Comma 2 10 2 2 7 4 2" xfId="4233"/>
    <cellStyle name="Comma 2 10 2 2 7 4 3" xfId="4234"/>
    <cellStyle name="Comma 2 10 2 2 7 5" xfId="4235"/>
    <cellStyle name="Comma 2 10 2 2 7 5 2" xfId="4236"/>
    <cellStyle name="Comma 2 10 2 2 7 5 3" xfId="4237"/>
    <cellStyle name="Comma 2 10 2 2 7 6" xfId="4238"/>
    <cellStyle name="Comma 2 10 2 2 7 7" xfId="4239"/>
    <cellStyle name="Comma 2 10 2 2 8" xfId="4240"/>
    <cellStyle name="Comma 2 10 2 2 8 2" xfId="4241"/>
    <cellStyle name="Comma 2 10 2 2 8 2 2" xfId="4242"/>
    <cellStyle name="Comma 2 10 2 2 8 2 3" xfId="4243"/>
    <cellStyle name="Comma 2 10 2 2 8 3" xfId="4244"/>
    <cellStyle name="Comma 2 10 2 2 8 3 2" xfId="4245"/>
    <cellStyle name="Comma 2 10 2 2 8 3 3" xfId="4246"/>
    <cellStyle name="Comma 2 10 2 2 8 4" xfId="4247"/>
    <cellStyle name="Comma 2 10 2 2 8 4 2" xfId="4248"/>
    <cellStyle name="Comma 2 10 2 2 8 4 3" xfId="4249"/>
    <cellStyle name="Comma 2 10 2 2 8 5" xfId="4250"/>
    <cellStyle name="Comma 2 10 2 2 8 5 2" xfId="4251"/>
    <cellStyle name="Comma 2 10 2 2 8 5 3" xfId="4252"/>
    <cellStyle name="Comma 2 10 2 2 8 6" xfId="4253"/>
    <cellStyle name="Comma 2 10 2 2 8 7" xfId="4254"/>
    <cellStyle name="Comma 2 10 2 2 9" xfId="4255"/>
    <cellStyle name="Comma 2 10 2 2 9 2" xfId="4256"/>
    <cellStyle name="Comma 2 10 2 2 9 3" xfId="4257"/>
    <cellStyle name="Comma 2 10 2 3" xfId="4258"/>
    <cellStyle name="Comma 2 10 2 3 10" xfId="4259"/>
    <cellStyle name="Comma 2 10 2 3 11" xfId="4260"/>
    <cellStyle name="Comma 2 10 2 3 2" xfId="4261"/>
    <cellStyle name="Comma 2 10 2 3 2 2" xfId="4262"/>
    <cellStyle name="Comma 2 10 2 3 2 2 2" xfId="4263"/>
    <cellStyle name="Comma 2 10 2 3 2 2 2 2" xfId="4264"/>
    <cellStyle name="Comma 2 10 2 3 2 2 2 3" xfId="4265"/>
    <cellStyle name="Comma 2 10 2 3 2 2 3" xfId="4266"/>
    <cellStyle name="Comma 2 10 2 3 2 2 3 2" xfId="4267"/>
    <cellStyle name="Comma 2 10 2 3 2 2 3 3" xfId="4268"/>
    <cellStyle name="Comma 2 10 2 3 2 2 4" xfId="4269"/>
    <cellStyle name="Comma 2 10 2 3 2 2 4 2" xfId="4270"/>
    <cellStyle name="Comma 2 10 2 3 2 2 4 3" xfId="4271"/>
    <cellStyle name="Comma 2 10 2 3 2 2 5" xfId="4272"/>
    <cellStyle name="Comma 2 10 2 3 2 2 5 2" xfId="4273"/>
    <cellStyle name="Comma 2 10 2 3 2 2 5 3" xfId="4274"/>
    <cellStyle name="Comma 2 10 2 3 2 2 6" xfId="4275"/>
    <cellStyle name="Comma 2 10 2 3 2 2 7" xfId="4276"/>
    <cellStyle name="Comma 2 10 2 3 2 3" xfId="4277"/>
    <cellStyle name="Comma 2 10 2 3 2 3 2" xfId="4278"/>
    <cellStyle name="Comma 2 10 2 3 2 3 3" xfId="4279"/>
    <cellStyle name="Comma 2 10 2 3 2 4" xfId="4280"/>
    <cellStyle name="Comma 2 10 2 3 2 4 2" xfId="4281"/>
    <cellStyle name="Comma 2 10 2 3 2 4 3" xfId="4282"/>
    <cellStyle name="Comma 2 10 2 3 2 5" xfId="4283"/>
    <cellStyle name="Comma 2 10 2 3 2 5 2" xfId="4284"/>
    <cellStyle name="Comma 2 10 2 3 2 5 3" xfId="4285"/>
    <cellStyle name="Comma 2 10 2 3 2 6" xfId="4286"/>
    <cellStyle name="Comma 2 10 2 3 2 6 2" xfId="4287"/>
    <cellStyle name="Comma 2 10 2 3 2 6 3" xfId="4288"/>
    <cellStyle name="Comma 2 10 2 3 2 7" xfId="4289"/>
    <cellStyle name="Comma 2 10 2 3 2 8" xfId="4290"/>
    <cellStyle name="Comma 2 10 2 3 3" xfId="4291"/>
    <cellStyle name="Comma 2 10 2 3 3 2" xfId="4292"/>
    <cellStyle name="Comma 2 10 2 3 3 2 2" xfId="4293"/>
    <cellStyle name="Comma 2 10 2 3 3 2 3" xfId="4294"/>
    <cellStyle name="Comma 2 10 2 3 3 3" xfId="4295"/>
    <cellStyle name="Comma 2 10 2 3 3 3 2" xfId="4296"/>
    <cellStyle name="Comma 2 10 2 3 3 3 3" xfId="4297"/>
    <cellStyle name="Comma 2 10 2 3 3 4" xfId="4298"/>
    <cellStyle name="Comma 2 10 2 3 3 4 2" xfId="4299"/>
    <cellStyle name="Comma 2 10 2 3 3 4 3" xfId="4300"/>
    <cellStyle name="Comma 2 10 2 3 3 5" xfId="4301"/>
    <cellStyle name="Comma 2 10 2 3 3 5 2" xfId="4302"/>
    <cellStyle name="Comma 2 10 2 3 3 5 3" xfId="4303"/>
    <cellStyle name="Comma 2 10 2 3 3 6" xfId="4304"/>
    <cellStyle name="Comma 2 10 2 3 3 7" xfId="4305"/>
    <cellStyle name="Comma 2 10 2 3 4" xfId="4306"/>
    <cellStyle name="Comma 2 10 2 3 4 2" xfId="4307"/>
    <cellStyle name="Comma 2 10 2 3 4 2 2" xfId="4308"/>
    <cellStyle name="Comma 2 10 2 3 4 2 3" xfId="4309"/>
    <cellStyle name="Comma 2 10 2 3 4 3" xfId="4310"/>
    <cellStyle name="Comma 2 10 2 3 4 3 2" xfId="4311"/>
    <cellStyle name="Comma 2 10 2 3 4 3 3" xfId="4312"/>
    <cellStyle name="Comma 2 10 2 3 4 4" xfId="4313"/>
    <cellStyle name="Comma 2 10 2 3 4 4 2" xfId="4314"/>
    <cellStyle name="Comma 2 10 2 3 4 4 3" xfId="4315"/>
    <cellStyle name="Comma 2 10 2 3 4 5" xfId="4316"/>
    <cellStyle name="Comma 2 10 2 3 4 5 2" xfId="4317"/>
    <cellStyle name="Comma 2 10 2 3 4 5 3" xfId="4318"/>
    <cellStyle name="Comma 2 10 2 3 4 6" xfId="4319"/>
    <cellStyle name="Comma 2 10 2 3 4 7" xfId="4320"/>
    <cellStyle name="Comma 2 10 2 3 5" xfId="4321"/>
    <cellStyle name="Comma 2 10 2 3 5 2" xfId="4322"/>
    <cellStyle name="Comma 2 10 2 3 5 2 2" xfId="4323"/>
    <cellStyle name="Comma 2 10 2 3 5 2 3" xfId="4324"/>
    <cellStyle name="Comma 2 10 2 3 5 3" xfId="4325"/>
    <cellStyle name="Comma 2 10 2 3 5 3 2" xfId="4326"/>
    <cellStyle name="Comma 2 10 2 3 5 3 3" xfId="4327"/>
    <cellStyle name="Comma 2 10 2 3 5 4" xfId="4328"/>
    <cellStyle name="Comma 2 10 2 3 5 4 2" xfId="4329"/>
    <cellStyle name="Comma 2 10 2 3 5 4 3" xfId="4330"/>
    <cellStyle name="Comma 2 10 2 3 5 5" xfId="4331"/>
    <cellStyle name="Comma 2 10 2 3 5 5 2" xfId="4332"/>
    <cellStyle name="Comma 2 10 2 3 5 5 3" xfId="4333"/>
    <cellStyle name="Comma 2 10 2 3 5 6" xfId="4334"/>
    <cellStyle name="Comma 2 10 2 3 5 7" xfId="4335"/>
    <cellStyle name="Comma 2 10 2 3 6" xfId="4336"/>
    <cellStyle name="Comma 2 10 2 3 6 2" xfId="4337"/>
    <cellStyle name="Comma 2 10 2 3 6 3" xfId="4338"/>
    <cellStyle name="Comma 2 10 2 3 7" xfId="4339"/>
    <cellStyle name="Comma 2 10 2 3 7 2" xfId="4340"/>
    <cellStyle name="Comma 2 10 2 3 7 3" xfId="4341"/>
    <cellStyle name="Comma 2 10 2 3 8" xfId="4342"/>
    <cellStyle name="Comma 2 10 2 3 8 2" xfId="4343"/>
    <cellStyle name="Comma 2 10 2 3 8 3" xfId="4344"/>
    <cellStyle name="Comma 2 10 2 3 9" xfId="4345"/>
    <cellStyle name="Comma 2 10 2 3 9 2" xfId="4346"/>
    <cellStyle name="Comma 2 10 2 3 9 3" xfId="4347"/>
    <cellStyle name="Comma 2 10 2 4" xfId="4348"/>
    <cellStyle name="Comma 2 10 2 4 2" xfId="4349"/>
    <cellStyle name="Comma 2 10 2 4 2 2" xfId="4350"/>
    <cellStyle name="Comma 2 10 2 4 2 2 2" xfId="4351"/>
    <cellStyle name="Comma 2 10 2 4 2 2 3" xfId="4352"/>
    <cellStyle name="Comma 2 10 2 4 2 3" xfId="4353"/>
    <cellStyle name="Comma 2 10 2 4 2 3 2" xfId="4354"/>
    <cellStyle name="Comma 2 10 2 4 2 3 3" xfId="4355"/>
    <cellStyle name="Comma 2 10 2 4 2 4" xfId="4356"/>
    <cellStyle name="Comma 2 10 2 4 2 4 2" xfId="4357"/>
    <cellStyle name="Comma 2 10 2 4 2 4 3" xfId="4358"/>
    <cellStyle name="Comma 2 10 2 4 2 5" xfId="4359"/>
    <cellStyle name="Comma 2 10 2 4 2 5 2" xfId="4360"/>
    <cellStyle name="Comma 2 10 2 4 2 5 3" xfId="4361"/>
    <cellStyle name="Comma 2 10 2 4 2 6" xfId="4362"/>
    <cellStyle name="Comma 2 10 2 4 2 7" xfId="4363"/>
    <cellStyle name="Comma 2 10 2 4 3" xfId="4364"/>
    <cellStyle name="Comma 2 10 2 4 3 2" xfId="4365"/>
    <cellStyle name="Comma 2 10 2 4 3 3" xfId="4366"/>
    <cellStyle name="Comma 2 10 2 4 4" xfId="4367"/>
    <cellStyle name="Comma 2 10 2 4 4 2" xfId="4368"/>
    <cellStyle name="Comma 2 10 2 4 4 3" xfId="4369"/>
    <cellStyle name="Comma 2 10 2 4 5" xfId="4370"/>
    <cellStyle name="Comma 2 10 2 4 5 2" xfId="4371"/>
    <cellStyle name="Comma 2 10 2 4 5 3" xfId="4372"/>
    <cellStyle name="Comma 2 10 2 4 6" xfId="4373"/>
    <cellStyle name="Comma 2 10 2 4 6 2" xfId="4374"/>
    <cellStyle name="Comma 2 10 2 4 6 3" xfId="4375"/>
    <cellStyle name="Comma 2 10 2 4 7" xfId="4376"/>
    <cellStyle name="Comma 2 10 2 4 8" xfId="4377"/>
    <cellStyle name="Comma 2 10 2 5" xfId="4378"/>
    <cellStyle name="Comma 2 10 2 5 2" xfId="4379"/>
    <cellStyle name="Comma 2 10 2 5 2 2" xfId="4380"/>
    <cellStyle name="Comma 2 10 2 5 2 2 2" xfId="4381"/>
    <cellStyle name="Comma 2 10 2 5 2 2 3" xfId="4382"/>
    <cellStyle name="Comma 2 10 2 5 2 3" xfId="4383"/>
    <cellStyle name="Comma 2 10 2 5 2 3 2" xfId="4384"/>
    <cellStyle name="Comma 2 10 2 5 2 3 3" xfId="4385"/>
    <cellStyle name="Comma 2 10 2 5 2 4" xfId="4386"/>
    <cellStyle name="Comma 2 10 2 5 2 4 2" xfId="4387"/>
    <cellStyle name="Comma 2 10 2 5 2 4 3" xfId="4388"/>
    <cellStyle name="Comma 2 10 2 5 2 5" xfId="4389"/>
    <cellStyle name="Comma 2 10 2 5 2 5 2" xfId="4390"/>
    <cellStyle name="Comma 2 10 2 5 2 5 3" xfId="4391"/>
    <cellStyle name="Comma 2 10 2 5 2 6" xfId="4392"/>
    <cellStyle name="Comma 2 10 2 5 2 7" xfId="4393"/>
    <cellStyle name="Comma 2 10 2 5 3" xfId="4394"/>
    <cellStyle name="Comma 2 10 2 5 3 2" xfId="4395"/>
    <cellStyle name="Comma 2 10 2 5 3 3" xfId="4396"/>
    <cellStyle name="Comma 2 10 2 5 4" xfId="4397"/>
    <cellStyle name="Comma 2 10 2 5 4 2" xfId="4398"/>
    <cellStyle name="Comma 2 10 2 5 4 3" xfId="4399"/>
    <cellStyle name="Comma 2 10 2 5 5" xfId="4400"/>
    <cellStyle name="Comma 2 10 2 5 5 2" xfId="4401"/>
    <cellStyle name="Comma 2 10 2 5 5 3" xfId="4402"/>
    <cellStyle name="Comma 2 10 2 5 6" xfId="4403"/>
    <cellStyle name="Comma 2 10 2 5 6 2" xfId="4404"/>
    <cellStyle name="Comma 2 10 2 5 6 3" xfId="4405"/>
    <cellStyle name="Comma 2 10 2 5 7" xfId="4406"/>
    <cellStyle name="Comma 2 10 2 5 8" xfId="4407"/>
    <cellStyle name="Comma 2 10 2 6" xfId="4408"/>
    <cellStyle name="Comma 2 10 2 6 2" xfId="4409"/>
    <cellStyle name="Comma 2 10 2 6 2 2" xfId="4410"/>
    <cellStyle name="Comma 2 10 2 6 2 3" xfId="4411"/>
    <cellStyle name="Comma 2 10 2 6 3" xfId="4412"/>
    <cellStyle name="Comma 2 10 2 6 3 2" xfId="4413"/>
    <cellStyle name="Comma 2 10 2 6 3 3" xfId="4414"/>
    <cellStyle name="Comma 2 10 2 6 4" xfId="4415"/>
    <cellStyle name="Comma 2 10 2 6 4 2" xfId="4416"/>
    <cellStyle name="Comma 2 10 2 6 4 3" xfId="4417"/>
    <cellStyle name="Comma 2 10 2 6 5" xfId="4418"/>
    <cellStyle name="Comma 2 10 2 6 5 2" xfId="4419"/>
    <cellStyle name="Comma 2 10 2 6 5 3" xfId="4420"/>
    <cellStyle name="Comma 2 10 2 6 6" xfId="4421"/>
    <cellStyle name="Comma 2 10 2 6 7" xfId="4422"/>
    <cellStyle name="Comma 2 10 2 7" xfId="4423"/>
    <cellStyle name="Comma 2 10 2 7 2" xfId="4424"/>
    <cellStyle name="Comma 2 10 2 7 2 2" xfId="4425"/>
    <cellStyle name="Comma 2 10 2 7 2 3" xfId="4426"/>
    <cellStyle name="Comma 2 10 2 7 3" xfId="4427"/>
    <cellStyle name="Comma 2 10 2 7 3 2" xfId="4428"/>
    <cellStyle name="Comma 2 10 2 7 3 3" xfId="4429"/>
    <cellStyle name="Comma 2 10 2 7 4" xfId="4430"/>
    <cellStyle name="Comma 2 10 2 7 4 2" xfId="4431"/>
    <cellStyle name="Comma 2 10 2 7 4 3" xfId="4432"/>
    <cellStyle name="Comma 2 10 2 7 5" xfId="4433"/>
    <cellStyle name="Comma 2 10 2 7 5 2" xfId="4434"/>
    <cellStyle name="Comma 2 10 2 7 5 3" xfId="4435"/>
    <cellStyle name="Comma 2 10 2 7 6" xfId="4436"/>
    <cellStyle name="Comma 2 10 2 7 7" xfId="4437"/>
    <cellStyle name="Comma 2 10 2 8" xfId="4438"/>
    <cellStyle name="Comma 2 10 2 8 2" xfId="4439"/>
    <cellStyle name="Comma 2 10 2 8 2 2" xfId="4440"/>
    <cellStyle name="Comma 2 10 2 8 2 3" xfId="4441"/>
    <cellStyle name="Comma 2 10 2 8 3" xfId="4442"/>
    <cellStyle name="Comma 2 10 2 8 3 2" xfId="4443"/>
    <cellStyle name="Comma 2 10 2 8 3 3" xfId="4444"/>
    <cellStyle name="Comma 2 10 2 8 4" xfId="4445"/>
    <cellStyle name="Comma 2 10 2 8 4 2" xfId="4446"/>
    <cellStyle name="Comma 2 10 2 8 4 3" xfId="4447"/>
    <cellStyle name="Comma 2 10 2 8 5" xfId="4448"/>
    <cellStyle name="Comma 2 10 2 8 5 2" xfId="4449"/>
    <cellStyle name="Comma 2 10 2 8 5 3" xfId="4450"/>
    <cellStyle name="Comma 2 10 2 8 6" xfId="4451"/>
    <cellStyle name="Comma 2 10 2 8 7" xfId="4452"/>
    <cellStyle name="Comma 2 10 2 9" xfId="4453"/>
    <cellStyle name="Comma 2 10 2 9 2" xfId="4454"/>
    <cellStyle name="Comma 2 10 2 9 2 2" xfId="4455"/>
    <cellStyle name="Comma 2 10 2 9 2 3" xfId="4456"/>
    <cellStyle name="Comma 2 10 2 9 3" xfId="4457"/>
    <cellStyle name="Comma 2 10 2 9 3 2" xfId="4458"/>
    <cellStyle name="Comma 2 10 2 9 3 3" xfId="4459"/>
    <cellStyle name="Comma 2 10 2 9 4" xfId="4460"/>
    <cellStyle name="Comma 2 10 2 9 4 2" xfId="4461"/>
    <cellStyle name="Comma 2 10 2 9 4 3" xfId="4462"/>
    <cellStyle name="Comma 2 10 2 9 5" xfId="4463"/>
    <cellStyle name="Comma 2 10 2 9 5 2" xfId="4464"/>
    <cellStyle name="Comma 2 10 2 9 5 3" xfId="4465"/>
    <cellStyle name="Comma 2 10 2 9 6" xfId="4466"/>
    <cellStyle name="Comma 2 10 2 9 7" xfId="4467"/>
    <cellStyle name="Comma 2 10 3" xfId="4468"/>
    <cellStyle name="Comma 2 10 3 10" xfId="4469"/>
    <cellStyle name="Comma 2 10 3 10 2" xfId="4470"/>
    <cellStyle name="Comma 2 10 3 10 3" xfId="4471"/>
    <cellStyle name="Comma 2 10 3 11" xfId="4472"/>
    <cellStyle name="Comma 2 10 3 11 2" xfId="4473"/>
    <cellStyle name="Comma 2 10 3 11 3" xfId="4474"/>
    <cellStyle name="Comma 2 10 3 12" xfId="4475"/>
    <cellStyle name="Comma 2 10 3 12 2" xfId="4476"/>
    <cellStyle name="Comma 2 10 3 12 3" xfId="4477"/>
    <cellStyle name="Comma 2 10 3 13" xfId="4478"/>
    <cellStyle name="Comma 2 10 3 14" xfId="4479"/>
    <cellStyle name="Comma 2 10 3 2" xfId="4480"/>
    <cellStyle name="Comma 2 10 3 2 10" xfId="4481"/>
    <cellStyle name="Comma 2 10 3 2 11" xfId="4482"/>
    <cellStyle name="Comma 2 10 3 2 2" xfId="4483"/>
    <cellStyle name="Comma 2 10 3 2 2 2" xfId="4484"/>
    <cellStyle name="Comma 2 10 3 2 2 2 2" xfId="4485"/>
    <cellStyle name="Comma 2 10 3 2 2 2 2 2" xfId="4486"/>
    <cellStyle name="Comma 2 10 3 2 2 2 2 3" xfId="4487"/>
    <cellStyle name="Comma 2 10 3 2 2 2 3" xfId="4488"/>
    <cellStyle name="Comma 2 10 3 2 2 2 3 2" xfId="4489"/>
    <cellStyle name="Comma 2 10 3 2 2 2 3 3" xfId="4490"/>
    <cellStyle name="Comma 2 10 3 2 2 2 4" xfId="4491"/>
    <cellStyle name="Comma 2 10 3 2 2 2 4 2" xfId="4492"/>
    <cellStyle name="Comma 2 10 3 2 2 2 4 3" xfId="4493"/>
    <cellStyle name="Comma 2 10 3 2 2 2 5" xfId="4494"/>
    <cellStyle name="Comma 2 10 3 2 2 2 5 2" xfId="4495"/>
    <cellStyle name="Comma 2 10 3 2 2 2 5 3" xfId="4496"/>
    <cellStyle name="Comma 2 10 3 2 2 2 6" xfId="4497"/>
    <cellStyle name="Comma 2 10 3 2 2 2 7" xfId="4498"/>
    <cellStyle name="Comma 2 10 3 2 2 3" xfId="4499"/>
    <cellStyle name="Comma 2 10 3 2 2 3 2" xfId="4500"/>
    <cellStyle name="Comma 2 10 3 2 2 3 3" xfId="4501"/>
    <cellStyle name="Comma 2 10 3 2 2 4" xfId="4502"/>
    <cellStyle name="Comma 2 10 3 2 2 4 2" xfId="4503"/>
    <cellStyle name="Comma 2 10 3 2 2 4 3" xfId="4504"/>
    <cellStyle name="Comma 2 10 3 2 2 5" xfId="4505"/>
    <cellStyle name="Comma 2 10 3 2 2 5 2" xfId="4506"/>
    <cellStyle name="Comma 2 10 3 2 2 5 3" xfId="4507"/>
    <cellStyle name="Comma 2 10 3 2 2 6" xfId="4508"/>
    <cellStyle name="Comma 2 10 3 2 2 6 2" xfId="4509"/>
    <cellStyle name="Comma 2 10 3 2 2 6 3" xfId="4510"/>
    <cellStyle name="Comma 2 10 3 2 2 7" xfId="4511"/>
    <cellStyle name="Comma 2 10 3 2 2 8" xfId="4512"/>
    <cellStyle name="Comma 2 10 3 2 3" xfId="4513"/>
    <cellStyle name="Comma 2 10 3 2 3 2" xfId="4514"/>
    <cellStyle name="Comma 2 10 3 2 3 2 2" xfId="4515"/>
    <cellStyle name="Comma 2 10 3 2 3 2 3" xfId="4516"/>
    <cellStyle name="Comma 2 10 3 2 3 3" xfId="4517"/>
    <cellStyle name="Comma 2 10 3 2 3 3 2" xfId="4518"/>
    <cellStyle name="Comma 2 10 3 2 3 3 3" xfId="4519"/>
    <cellStyle name="Comma 2 10 3 2 3 4" xfId="4520"/>
    <cellStyle name="Comma 2 10 3 2 3 4 2" xfId="4521"/>
    <cellStyle name="Comma 2 10 3 2 3 4 3" xfId="4522"/>
    <cellStyle name="Comma 2 10 3 2 3 5" xfId="4523"/>
    <cellStyle name="Comma 2 10 3 2 3 5 2" xfId="4524"/>
    <cellStyle name="Comma 2 10 3 2 3 5 3" xfId="4525"/>
    <cellStyle name="Comma 2 10 3 2 3 6" xfId="4526"/>
    <cellStyle name="Comma 2 10 3 2 3 7" xfId="4527"/>
    <cellStyle name="Comma 2 10 3 2 4" xfId="4528"/>
    <cellStyle name="Comma 2 10 3 2 4 2" xfId="4529"/>
    <cellStyle name="Comma 2 10 3 2 4 2 2" xfId="4530"/>
    <cellStyle name="Comma 2 10 3 2 4 2 3" xfId="4531"/>
    <cellStyle name="Comma 2 10 3 2 4 3" xfId="4532"/>
    <cellStyle name="Comma 2 10 3 2 4 3 2" xfId="4533"/>
    <cellStyle name="Comma 2 10 3 2 4 3 3" xfId="4534"/>
    <cellStyle name="Comma 2 10 3 2 4 4" xfId="4535"/>
    <cellStyle name="Comma 2 10 3 2 4 4 2" xfId="4536"/>
    <cellStyle name="Comma 2 10 3 2 4 4 3" xfId="4537"/>
    <cellStyle name="Comma 2 10 3 2 4 5" xfId="4538"/>
    <cellStyle name="Comma 2 10 3 2 4 5 2" xfId="4539"/>
    <cellStyle name="Comma 2 10 3 2 4 5 3" xfId="4540"/>
    <cellStyle name="Comma 2 10 3 2 4 6" xfId="4541"/>
    <cellStyle name="Comma 2 10 3 2 4 7" xfId="4542"/>
    <cellStyle name="Comma 2 10 3 2 5" xfId="4543"/>
    <cellStyle name="Comma 2 10 3 2 5 2" xfId="4544"/>
    <cellStyle name="Comma 2 10 3 2 5 2 2" xfId="4545"/>
    <cellStyle name="Comma 2 10 3 2 5 2 3" xfId="4546"/>
    <cellStyle name="Comma 2 10 3 2 5 3" xfId="4547"/>
    <cellStyle name="Comma 2 10 3 2 5 3 2" xfId="4548"/>
    <cellStyle name="Comma 2 10 3 2 5 3 3" xfId="4549"/>
    <cellStyle name="Comma 2 10 3 2 5 4" xfId="4550"/>
    <cellStyle name="Comma 2 10 3 2 5 4 2" xfId="4551"/>
    <cellStyle name="Comma 2 10 3 2 5 4 3" xfId="4552"/>
    <cellStyle name="Comma 2 10 3 2 5 5" xfId="4553"/>
    <cellStyle name="Comma 2 10 3 2 5 5 2" xfId="4554"/>
    <cellStyle name="Comma 2 10 3 2 5 5 3" xfId="4555"/>
    <cellStyle name="Comma 2 10 3 2 5 6" xfId="4556"/>
    <cellStyle name="Comma 2 10 3 2 5 7" xfId="4557"/>
    <cellStyle name="Comma 2 10 3 2 6" xfId="4558"/>
    <cellStyle name="Comma 2 10 3 2 6 2" xfId="4559"/>
    <cellStyle name="Comma 2 10 3 2 6 3" xfId="4560"/>
    <cellStyle name="Comma 2 10 3 2 7" xfId="4561"/>
    <cellStyle name="Comma 2 10 3 2 7 2" xfId="4562"/>
    <cellStyle name="Comma 2 10 3 2 7 3" xfId="4563"/>
    <cellStyle name="Comma 2 10 3 2 8" xfId="4564"/>
    <cellStyle name="Comma 2 10 3 2 8 2" xfId="4565"/>
    <cellStyle name="Comma 2 10 3 2 8 3" xfId="4566"/>
    <cellStyle name="Comma 2 10 3 2 9" xfId="4567"/>
    <cellStyle name="Comma 2 10 3 2 9 2" xfId="4568"/>
    <cellStyle name="Comma 2 10 3 2 9 3" xfId="4569"/>
    <cellStyle name="Comma 2 10 3 3" xfId="4570"/>
    <cellStyle name="Comma 2 10 3 3 2" xfId="4571"/>
    <cellStyle name="Comma 2 10 3 3 2 2" xfId="4572"/>
    <cellStyle name="Comma 2 10 3 3 2 2 2" xfId="4573"/>
    <cellStyle name="Comma 2 10 3 3 2 2 3" xfId="4574"/>
    <cellStyle name="Comma 2 10 3 3 2 3" xfId="4575"/>
    <cellStyle name="Comma 2 10 3 3 2 3 2" xfId="4576"/>
    <cellStyle name="Comma 2 10 3 3 2 3 3" xfId="4577"/>
    <cellStyle name="Comma 2 10 3 3 2 4" xfId="4578"/>
    <cellStyle name="Comma 2 10 3 3 2 4 2" xfId="4579"/>
    <cellStyle name="Comma 2 10 3 3 2 4 3" xfId="4580"/>
    <cellStyle name="Comma 2 10 3 3 2 5" xfId="4581"/>
    <cellStyle name="Comma 2 10 3 3 2 5 2" xfId="4582"/>
    <cellStyle name="Comma 2 10 3 3 2 5 3" xfId="4583"/>
    <cellStyle name="Comma 2 10 3 3 2 6" xfId="4584"/>
    <cellStyle name="Comma 2 10 3 3 2 7" xfId="4585"/>
    <cellStyle name="Comma 2 10 3 3 3" xfId="4586"/>
    <cellStyle name="Comma 2 10 3 3 3 2" xfId="4587"/>
    <cellStyle name="Comma 2 10 3 3 3 3" xfId="4588"/>
    <cellStyle name="Comma 2 10 3 3 4" xfId="4589"/>
    <cellStyle name="Comma 2 10 3 3 4 2" xfId="4590"/>
    <cellStyle name="Comma 2 10 3 3 4 3" xfId="4591"/>
    <cellStyle name="Comma 2 10 3 3 5" xfId="4592"/>
    <cellStyle name="Comma 2 10 3 3 5 2" xfId="4593"/>
    <cellStyle name="Comma 2 10 3 3 5 3" xfId="4594"/>
    <cellStyle name="Comma 2 10 3 3 6" xfId="4595"/>
    <cellStyle name="Comma 2 10 3 3 6 2" xfId="4596"/>
    <cellStyle name="Comma 2 10 3 3 6 3" xfId="4597"/>
    <cellStyle name="Comma 2 10 3 3 7" xfId="4598"/>
    <cellStyle name="Comma 2 10 3 3 8" xfId="4599"/>
    <cellStyle name="Comma 2 10 3 4" xfId="4600"/>
    <cellStyle name="Comma 2 10 3 4 2" xfId="4601"/>
    <cellStyle name="Comma 2 10 3 4 2 2" xfId="4602"/>
    <cellStyle name="Comma 2 10 3 4 2 2 2" xfId="4603"/>
    <cellStyle name="Comma 2 10 3 4 2 2 3" xfId="4604"/>
    <cellStyle name="Comma 2 10 3 4 2 3" xfId="4605"/>
    <cellStyle name="Comma 2 10 3 4 2 3 2" xfId="4606"/>
    <cellStyle name="Comma 2 10 3 4 2 3 3" xfId="4607"/>
    <cellStyle name="Comma 2 10 3 4 2 4" xfId="4608"/>
    <cellStyle name="Comma 2 10 3 4 2 4 2" xfId="4609"/>
    <cellStyle name="Comma 2 10 3 4 2 4 3" xfId="4610"/>
    <cellStyle name="Comma 2 10 3 4 2 5" xfId="4611"/>
    <cellStyle name="Comma 2 10 3 4 2 5 2" xfId="4612"/>
    <cellStyle name="Comma 2 10 3 4 2 5 3" xfId="4613"/>
    <cellStyle name="Comma 2 10 3 4 2 6" xfId="4614"/>
    <cellStyle name="Comma 2 10 3 4 2 7" xfId="4615"/>
    <cellStyle name="Comma 2 10 3 4 3" xfId="4616"/>
    <cellStyle name="Comma 2 10 3 4 3 2" xfId="4617"/>
    <cellStyle name="Comma 2 10 3 4 3 3" xfId="4618"/>
    <cellStyle name="Comma 2 10 3 4 4" xfId="4619"/>
    <cellStyle name="Comma 2 10 3 4 4 2" xfId="4620"/>
    <cellStyle name="Comma 2 10 3 4 4 3" xfId="4621"/>
    <cellStyle name="Comma 2 10 3 4 5" xfId="4622"/>
    <cellStyle name="Comma 2 10 3 4 5 2" xfId="4623"/>
    <cellStyle name="Comma 2 10 3 4 5 3" xfId="4624"/>
    <cellStyle name="Comma 2 10 3 4 6" xfId="4625"/>
    <cellStyle name="Comma 2 10 3 4 6 2" xfId="4626"/>
    <cellStyle name="Comma 2 10 3 4 6 3" xfId="4627"/>
    <cellStyle name="Comma 2 10 3 4 7" xfId="4628"/>
    <cellStyle name="Comma 2 10 3 4 8" xfId="4629"/>
    <cellStyle name="Comma 2 10 3 5" xfId="4630"/>
    <cellStyle name="Comma 2 10 3 5 2" xfId="4631"/>
    <cellStyle name="Comma 2 10 3 5 2 2" xfId="4632"/>
    <cellStyle name="Comma 2 10 3 5 2 3" xfId="4633"/>
    <cellStyle name="Comma 2 10 3 5 3" xfId="4634"/>
    <cellStyle name="Comma 2 10 3 5 3 2" xfId="4635"/>
    <cellStyle name="Comma 2 10 3 5 3 3" xfId="4636"/>
    <cellStyle name="Comma 2 10 3 5 4" xfId="4637"/>
    <cellStyle name="Comma 2 10 3 5 4 2" xfId="4638"/>
    <cellStyle name="Comma 2 10 3 5 4 3" xfId="4639"/>
    <cellStyle name="Comma 2 10 3 5 5" xfId="4640"/>
    <cellStyle name="Comma 2 10 3 5 5 2" xfId="4641"/>
    <cellStyle name="Comma 2 10 3 5 5 3" xfId="4642"/>
    <cellStyle name="Comma 2 10 3 5 6" xfId="4643"/>
    <cellStyle name="Comma 2 10 3 5 7" xfId="4644"/>
    <cellStyle name="Comma 2 10 3 6" xfId="4645"/>
    <cellStyle name="Comma 2 10 3 6 2" xfId="4646"/>
    <cellStyle name="Comma 2 10 3 6 2 2" xfId="4647"/>
    <cellStyle name="Comma 2 10 3 6 2 3" xfId="4648"/>
    <cellStyle name="Comma 2 10 3 6 3" xfId="4649"/>
    <cellStyle name="Comma 2 10 3 6 3 2" xfId="4650"/>
    <cellStyle name="Comma 2 10 3 6 3 3" xfId="4651"/>
    <cellStyle name="Comma 2 10 3 6 4" xfId="4652"/>
    <cellStyle name="Comma 2 10 3 6 4 2" xfId="4653"/>
    <cellStyle name="Comma 2 10 3 6 4 3" xfId="4654"/>
    <cellStyle name="Comma 2 10 3 6 5" xfId="4655"/>
    <cellStyle name="Comma 2 10 3 6 5 2" xfId="4656"/>
    <cellStyle name="Comma 2 10 3 6 5 3" xfId="4657"/>
    <cellStyle name="Comma 2 10 3 6 6" xfId="4658"/>
    <cellStyle name="Comma 2 10 3 6 7" xfId="4659"/>
    <cellStyle name="Comma 2 10 3 7" xfId="4660"/>
    <cellStyle name="Comma 2 10 3 7 2" xfId="4661"/>
    <cellStyle name="Comma 2 10 3 7 2 2" xfId="4662"/>
    <cellStyle name="Comma 2 10 3 7 2 3" xfId="4663"/>
    <cellStyle name="Comma 2 10 3 7 3" xfId="4664"/>
    <cellStyle name="Comma 2 10 3 7 3 2" xfId="4665"/>
    <cellStyle name="Comma 2 10 3 7 3 3" xfId="4666"/>
    <cellStyle name="Comma 2 10 3 7 4" xfId="4667"/>
    <cellStyle name="Comma 2 10 3 7 4 2" xfId="4668"/>
    <cellStyle name="Comma 2 10 3 7 4 3" xfId="4669"/>
    <cellStyle name="Comma 2 10 3 7 5" xfId="4670"/>
    <cellStyle name="Comma 2 10 3 7 5 2" xfId="4671"/>
    <cellStyle name="Comma 2 10 3 7 5 3" xfId="4672"/>
    <cellStyle name="Comma 2 10 3 7 6" xfId="4673"/>
    <cellStyle name="Comma 2 10 3 7 7" xfId="4674"/>
    <cellStyle name="Comma 2 10 3 8" xfId="4675"/>
    <cellStyle name="Comma 2 10 3 8 2" xfId="4676"/>
    <cellStyle name="Comma 2 10 3 8 2 2" xfId="4677"/>
    <cellStyle name="Comma 2 10 3 8 2 3" xfId="4678"/>
    <cellStyle name="Comma 2 10 3 8 3" xfId="4679"/>
    <cellStyle name="Comma 2 10 3 8 3 2" xfId="4680"/>
    <cellStyle name="Comma 2 10 3 8 3 3" xfId="4681"/>
    <cellStyle name="Comma 2 10 3 8 4" xfId="4682"/>
    <cellStyle name="Comma 2 10 3 8 4 2" xfId="4683"/>
    <cellStyle name="Comma 2 10 3 8 4 3" xfId="4684"/>
    <cellStyle name="Comma 2 10 3 8 5" xfId="4685"/>
    <cellStyle name="Comma 2 10 3 8 5 2" xfId="4686"/>
    <cellStyle name="Comma 2 10 3 8 5 3" xfId="4687"/>
    <cellStyle name="Comma 2 10 3 8 6" xfId="4688"/>
    <cellStyle name="Comma 2 10 3 8 7" xfId="4689"/>
    <cellStyle name="Comma 2 10 3 9" xfId="4690"/>
    <cellStyle name="Comma 2 10 3 9 2" xfId="4691"/>
    <cellStyle name="Comma 2 10 3 9 3" xfId="4692"/>
    <cellStyle name="Comma 2 10 4" xfId="4693"/>
    <cellStyle name="Comma 2 10 4 10" xfId="4694"/>
    <cellStyle name="Comma 2 10 4 11" xfId="4695"/>
    <cellStyle name="Comma 2 10 4 2" xfId="4696"/>
    <cellStyle name="Comma 2 10 4 2 2" xfId="4697"/>
    <cellStyle name="Comma 2 10 4 2 2 2" xfId="4698"/>
    <cellStyle name="Comma 2 10 4 2 2 2 2" xfId="4699"/>
    <cellStyle name="Comma 2 10 4 2 2 2 3" xfId="4700"/>
    <cellStyle name="Comma 2 10 4 2 2 3" xfId="4701"/>
    <cellStyle name="Comma 2 10 4 2 2 3 2" xfId="4702"/>
    <cellStyle name="Comma 2 10 4 2 2 3 3" xfId="4703"/>
    <cellStyle name="Comma 2 10 4 2 2 4" xfId="4704"/>
    <cellStyle name="Comma 2 10 4 2 2 4 2" xfId="4705"/>
    <cellStyle name="Comma 2 10 4 2 2 4 3" xfId="4706"/>
    <cellStyle name="Comma 2 10 4 2 2 5" xfId="4707"/>
    <cellStyle name="Comma 2 10 4 2 2 5 2" xfId="4708"/>
    <cellStyle name="Comma 2 10 4 2 2 5 3" xfId="4709"/>
    <cellStyle name="Comma 2 10 4 2 2 6" xfId="4710"/>
    <cellStyle name="Comma 2 10 4 2 2 7" xfId="4711"/>
    <cellStyle name="Comma 2 10 4 2 3" xfId="4712"/>
    <cellStyle name="Comma 2 10 4 2 3 2" xfId="4713"/>
    <cellStyle name="Comma 2 10 4 2 3 3" xfId="4714"/>
    <cellStyle name="Comma 2 10 4 2 4" xfId="4715"/>
    <cellStyle name="Comma 2 10 4 2 4 2" xfId="4716"/>
    <cellStyle name="Comma 2 10 4 2 4 3" xfId="4717"/>
    <cellStyle name="Comma 2 10 4 2 5" xfId="4718"/>
    <cellStyle name="Comma 2 10 4 2 5 2" xfId="4719"/>
    <cellStyle name="Comma 2 10 4 2 5 3" xfId="4720"/>
    <cellStyle name="Comma 2 10 4 2 6" xfId="4721"/>
    <cellStyle name="Comma 2 10 4 2 6 2" xfId="4722"/>
    <cellStyle name="Comma 2 10 4 2 6 3" xfId="4723"/>
    <cellStyle name="Comma 2 10 4 2 7" xfId="4724"/>
    <cellStyle name="Comma 2 10 4 2 8" xfId="4725"/>
    <cellStyle name="Comma 2 10 4 3" xfId="4726"/>
    <cellStyle name="Comma 2 10 4 3 2" xfId="4727"/>
    <cellStyle name="Comma 2 10 4 3 2 2" xfId="4728"/>
    <cellStyle name="Comma 2 10 4 3 2 3" xfId="4729"/>
    <cellStyle name="Comma 2 10 4 3 3" xfId="4730"/>
    <cellStyle name="Comma 2 10 4 3 3 2" xfId="4731"/>
    <cellStyle name="Comma 2 10 4 3 3 3" xfId="4732"/>
    <cellStyle name="Comma 2 10 4 3 4" xfId="4733"/>
    <cellStyle name="Comma 2 10 4 3 4 2" xfId="4734"/>
    <cellStyle name="Comma 2 10 4 3 4 3" xfId="4735"/>
    <cellStyle name="Comma 2 10 4 3 5" xfId="4736"/>
    <cellStyle name="Comma 2 10 4 3 5 2" xfId="4737"/>
    <cellStyle name="Comma 2 10 4 3 5 3" xfId="4738"/>
    <cellStyle name="Comma 2 10 4 3 6" xfId="4739"/>
    <cellStyle name="Comma 2 10 4 3 7" xfId="4740"/>
    <cellStyle name="Comma 2 10 4 4" xfId="4741"/>
    <cellStyle name="Comma 2 10 4 4 2" xfId="4742"/>
    <cellStyle name="Comma 2 10 4 4 2 2" xfId="4743"/>
    <cellStyle name="Comma 2 10 4 4 2 3" xfId="4744"/>
    <cellStyle name="Comma 2 10 4 4 3" xfId="4745"/>
    <cellStyle name="Comma 2 10 4 4 3 2" xfId="4746"/>
    <cellStyle name="Comma 2 10 4 4 3 3" xfId="4747"/>
    <cellStyle name="Comma 2 10 4 4 4" xfId="4748"/>
    <cellStyle name="Comma 2 10 4 4 4 2" xfId="4749"/>
    <cellStyle name="Comma 2 10 4 4 4 3" xfId="4750"/>
    <cellStyle name="Comma 2 10 4 4 5" xfId="4751"/>
    <cellStyle name="Comma 2 10 4 4 5 2" xfId="4752"/>
    <cellStyle name="Comma 2 10 4 4 5 3" xfId="4753"/>
    <cellStyle name="Comma 2 10 4 4 6" xfId="4754"/>
    <cellStyle name="Comma 2 10 4 4 7" xfId="4755"/>
    <cellStyle name="Comma 2 10 4 5" xfId="4756"/>
    <cellStyle name="Comma 2 10 4 5 2" xfId="4757"/>
    <cellStyle name="Comma 2 10 4 5 2 2" xfId="4758"/>
    <cellStyle name="Comma 2 10 4 5 2 3" xfId="4759"/>
    <cellStyle name="Comma 2 10 4 5 3" xfId="4760"/>
    <cellStyle name="Comma 2 10 4 5 3 2" xfId="4761"/>
    <cellStyle name="Comma 2 10 4 5 3 3" xfId="4762"/>
    <cellStyle name="Comma 2 10 4 5 4" xfId="4763"/>
    <cellStyle name="Comma 2 10 4 5 4 2" xfId="4764"/>
    <cellStyle name="Comma 2 10 4 5 4 3" xfId="4765"/>
    <cellStyle name="Comma 2 10 4 5 5" xfId="4766"/>
    <cellStyle name="Comma 2 10 4 5 5 2" xfId="4767"/>
    <cellStyle name="Comma 2 10 4 5 5 3" xfId="4768"/>
    <cellStyle name="Comma 2 10 4 5 6" xfId="4769"/>
    <cellStyle name="Comma 2 10 4 5 7" xfId="4770"/>
    <cellStyle name="Comma 2 10 4 6" xfId="4771"/>
    <cellStyle name="Comma 2 10 4 6 2" xfId="4772"/>
    <cellStyle name="Comma 2 10 4 6 3" xfId="4773"/>
    <cellStyle name="Comma 2 10 4 7" xfId="4774"/>
    <cellStyle name="Comma 2 10 4 7 2" xfId="4775"/>
    <cellStyle name="Comma 2 10 4 7 3" xfId="4776"/>
    <cellStyle name="Comma 2 10 4 8" xfId="4777"/>
    <cellStyle name="Comma 2 10 4 8 2" xfId="4778"/>
    <cellStyle name="Comma 2 10 4 8 3" xfId="4779"/>
    <cellStyle name="Comma 2 10 4 9" xfId="4780"/>
    <cellStyle name="Comma 2 10 4 9 2" xfId="4781"/>
    <cellStyle name="Comma 2 10 4 9 3" xfId="4782"/>
    <cellStyle name="Comma 2 10 5" xfId="4783"/>
    <cellStyle name="Comma 2 10 5 2" xfId="4784"/>
    <cellStyle name="Comma 2 10 5 2 2" xfId="4785"/>
    <cellStyle name="Comma 2 10 5 2 2 2" xfId="4786"/>
    <cellStyle name="Comma 2 10 5 2 2 3" xfId="4787"/>
    <cellStyle name="Comma 2 10 5 2 3" xfId="4788"/>
    <cellStyle name="Comma 2 10 5 2 3 2" xfId="4789"/>
    <cellStyle name="Comma 2 10 5 2 3 3" xfId="4790"/>
    <cellStyle name="Comma 2 10 5 2 4" xfId="4791"/>
    <cellStyle name="Comma 2 10 5 2 4 2" xfId="4792"/>
    <cellStyle name="Comma 2 10 5 2 4 3" xfId="4793"/>
    <cellStyle name="Comma 2 10 5 2 5" xfId="4794"/>
    <cellStyle name="Comma 2 10 5 2 5 2" xfId="4795"/>
    <cellStyle name="Comma 2 10 5 2 5 3" xfId="4796"/>
    <cellStyle name="Comma 2 10 5 2 6" xfId="4797"/>
    <cellStyle name="Comma 2 10 5 2 7" xfId="4798"/>
    <cellStyle name="Comma 2 10 5 3" xfId="4799"/>
    <cellStyle name="Comma 2 10 5 3 2" xfId="4800"/>
    <cellStyle name="Comma 2 10 5 3 3" xfId="4801"/>
    <cellStyle name="Comma 2 10 5 4" xfId="4802"/>
    <cellStyle name="Comma 2 10 5 4 2" xfId="4803"/>
    <cellStyle name="Comma 2 10 5 4 3" xfId="4804"/>
    <cellStyle name="Comma 2 10 5 5" xfId="4805"/>
    <cellStyle name="Comma 2 10 5 5 2" xfId="4806"/>
    <cellStyle name="Comma 2 10 5 5 3" xfId="4807"/>
    <cellStyle name="Comma 2 10 5 6" xfId="4808"/>
    <cellStyle name="Comma 2 10 5 6 2" xfId="4809"/>
    <cellStyle name="Comma 2 10 5 6 3" xfId="4810"/>
    <cellStyle name="Comma 2 10 5 7" xfId="4811"/>
    <cellStyle name="Comma 2 10 5 8" xfId="4812"/>
    <cellStyle name="Comma 2 10 6" xfId="4813"/>
    <cellStyle name="Comma 2 10 6 2" xfId="4814"/>
    <cellStyle name="Comma 2 10 6 2 2" xfId="4815"/>
    <cellStyle name="Comma 2 10 6 2 2 2" xfId="4816"/>
    <cellStyle name="Comma 2 10 6 2 2 3" xfId="4817"/>
    <cellStyle name="Comma 2 10 6 2 3" xfId="4818"/>
    <cellStyle name="Comma 2 10 6 2 3 2" xfId="4819"/>
    <cellStyle name="Comma 2 10 6 2 3 3" xfId="4820"/>
    <cellStyle name="Comma 2 10 6 2 4" xfId="4821"/>
    <cellStyle name="Comma 2 10 6 2 4 2" xfId="4822"/>
    <cellStyle name="Comma 2 10 6 2 4 3" xfId="4823"/>
    <cellStyle name="Comma 2 10 6 2 5" xfId="4824"/>
    <cellStyle name="Comma 2 10 6 2 5 2" xfId="4825"/>
    <cellStyle name="Comma 2 10 6 2 5 3" xfId="4826"/>
    <cellStyle name="Comma 2 10 6 2 6" xfId="4827"/>
    <cellStyle name="Comma 2 10 6 2 7" xfId="4828"/>
    <cellStyle name="Comma 2 10 6 3" xfId="4829"/>
    <cellStyle name="Comma 2 10 6 3 2" xfId="4830"/>
    <cellStyle name="Comma 2 10 6 3 3" xfId="4831"/>
    <cellStyle name="Comma 2 10 6 4" xfId="4832"/>
    <cellStyle name="Comma 2 10 6 4 2" xfId="4833"/>
    <cellStyle name="Comma 2 10 6 4 3" xfId="4834"/>
    <cellStyle name="Comma 2 10 6 5" xfId="4835"/>
    <cellStyle name="Comma 2 10 6 5 2" xfId="4836"/>
    <cellStyle name="Comma 2 10 6 5 3" xfId="4837"/>
    <cellStyle name="Comma 2 10 6 6" xfId="4838"/>
    <cellStyle name="Comma 2 10 6 6 2" xfId="4839"/>
    <cellStyle name="Comma 2 10 6 6 3" xfId="4840"/>
    <cellStyle name="Comma 2 10 6 7" xfId="4841"/>
    <cellStyle name="Comma 2 10 6 8" xfId="4842"/>
    <cellStyle name="Comma 2 10 7" xfId="4843"/>
    <cellStyle name="Comma 2 10 7 2" xfId="4844"/>
    <cellStyle name="Comma 2 10 7 2 2" xfId="4845"/>
    <cellStyle name="Comma 2 10 7 2 3" xfId="4846"/>
    <cellStyle name="Comma 2 10 7 3" xfId="4847"/>
    <cellStyle name="Comma 2 10 7 3 2" xfId="4848"/>
    <cellStyle name="Comma 2 10 7 3 3" xfId="4849"/>
    <cellStyle name="Comma 2 10 7 4" xfId="4850"/>
    <cellStyle name="Comma 2 10 7 4 2" xfId="4851"/>
    <cellStyle name="Comma 2 10 7 4 3" xfId="4852"/>
    <cellStyle name="Comma 2 10 7 5" xfId="4853"/>
    <cellStyle name="Comma 2 10 7 5 2" xfId="4854"/>
    <cellStyle name="Comma 2 10 7 5 3" xfId="4855"/>
    <cellStyle name="Comma 2 10 7 6" xfId="4856"/>
    <cellStyle name="Comma 2 10 7 7" xfId="4857"/>
    <cellStyle name="Comma 2 10 8" xfId="4858"/>
    <cellStyle name="Comma 2 10 8 2" xfId="4859"/>
    <cellStyle name="Comma 2 10 8 2 2" xfId="4860"/>
    <cellStyle name="Comma 2 10 8 2 3" xfId="4861"/>
    <cellStyle name="Comma 2 10 8 3" xfId="4862"/>
    <cellStyle name="Comma 2 10 8 3 2" xfId="4863"/>
    <cellStyle name="Comma 2 10 8 3 3" xfId="4864"/>
    <cellStyle name="Comma 2 10 8 4" xfId="4865"/>
    <cellStyle name="Comma 2 10 8 4 2" xfId="4866"/>
    <cellStyle name="Comma 2 10 8 4 3" xfId="4867"/>
    <cellStyle name="Comma 2 10 8 5" xfId="4868"/>
    <cellStyle name="Comma 2 10 8 5 2" xfId="4869"/>
    <cellStyle name="Comma 2 10 8 5 3" xfId="4870"/>
    <cellStyle name="Comma 2 10 8 6" xfId="4871"/>
    <cellStyle name="Comma 2 10 8 7" xfId="4872"/>
    <cellStyle name="Comma 2 10 9" xfId="4873"/>
    <cellStyle name="Comma 2 10 9 2" xfId="4874"/>
    <cellStyle name="Comma 2 10 9 2 2" xfId="4875"/>
    <cellStyle name="Comma 2 10 9 2 3" xfId="4876"/>
    <cellStyle name="Comma 2 10 9 3" xfId="4877"/>
    <cellStyle name="Comma 2 10 9 3 2" xfId="4878"/>
    <cellStyle name="Comma 2 10 9 3 3" xfId="4879"/>
    <cellStyle name="Comma 2 10 9 4" xfId="4880"/>
    <cellStyle name="Comma 2 10 9 4 2" xfId="4881"/>
    <cellStyle name="Comma 2 10 9 4 3" xfId="4882"/>
    <cellStyle name="Comma 2 10 9 5" xfId="4883"/>
    <cellStyle name="Comma 2 10 9 5 2" xfId="4884"/>
    <cellStyle name="Comma 2 10 9 5 3" xfId="4885"/>
    <cellStyle name="Comma 2 10 9 6" xfId="4886"/>
    <cellStyle name="Comma 2 10 9 7" xfId="4887"/>
    <cellStyle name="Comma 2 11" xfId="4888"/>
    <cellStyle name="Comma 2 11 10" xfId="4889"/>
    <cellStyle name="Comma 2 11 10 2" xfId="4890"/>
    <cellStyle name="Comma 2 11 10 2 2" xfId="4891"/>
    <cellStyle name="Comma 2 11 10 2 3" xfId="4892"/>
    <cellStyle name="Comma 2 11 10 3" xfId="4893"/>
    <cellStyle name="Comma 2 11 10 3 2" xfId="4894"/>
    <cellStyle name="Comma 2 11 10 3 3" xfId="4895"/>
    <cellStyle name="Comma 2 11 10 4" xfId="4896"/>
    <cellStyle name="Comma 2 11 10 4 2" xfId="4897"/>
    <cellStyle name="Comma 2 11 10 4 3" xfId="4898"/>
    <cellStyle name="Comma 2 11 10 5" xfId="4899"/>
    <cellStyle name="Comma 2 11 10 5 2" xfId="4900"/>
    <cellStyle name="Comma 2 11 10 5 3" xfId="4901"/>
    <cellStyle name="Comma 2 11 10 6" xfId="4902"/>
    <cellStyle name="Comma 2 11 10 7" xfId="4903"/>
    <cellStyle name="Comma 2 11 11" xfId="4904"/>
    <cellStyle name="Comma 2 11 11 2" xfId="4905"/>
    <cellStyle name="Comma 2 11 11 3" xfId="4906"/>
    <cellStyle name="Comma 2 11 12" xfId="4907"/>
    <cellStyle name="Comma 2 11 12 2" xfId="4908"/>
    <cellStyle name="Comma 2 11 12 3" xfId="4909"/>
    <cellStyle name="Comma 2 11 13" xfId="4910"/>
    <cellStyle name="Comma 2 11 13 2" xfId="4911"/>
    <cellStyle name="Comma 2 11 13 3" xfId="4912"/>
    <cellStyle name="Comma 2 11 14" xfId="4913"/>
    <cellStyle name="Comma 2 11 14 2" xfId="4914"/>
    <cellStyle name="Comma 2 11 14 3" xfId="4915"/>
    <cellStyle name="Comma 2 11 15" xfId="4916"/>
    <cellStyle name="Comma 2 11 16" xfId="4917"/>
    <cellStyle name="Comma 2 11 2" xfId="4918"/>
    <cellStyle name="Comma 2 11 2 10" xfId="4919"/>
    <cellStyle name="Comma 2 11 2 10 2" xfId="4920"/>
    <cellStyle name="Comma 2 11 2 10 3" xfId="4921"/>
    <cellStyle name="Comma 2 11 2 11" xfId="4922"/>
    <cellStyle name="Comma 2 11 2 11 2" xfId="4923"/>
    <cellStyle name="Comma 2 11 2 11 3" xfId="4924"/>
    <cellStyle name="Comma 2 11 2 12" xfId="4925"/>
    <cellStyle name="Comma 2 11 2 12 2" xfId="4926"/>
    <cellStyle name="Comma 2 11 2 12 3" xfId="4927"/>
    <cellStyle name="Comma 2 11 2 13" xfId="4928"/>
    <cellStyle name="Comma 2 11 2 13 2" xfId="4929"/>
    <cellStyle name="Comma 2 11 2 13 3" xfId="4930"/>
    <cellStyle name="Comma 2 11 2 14" xfId="4931"/>
    <cellStyle name="Comma 2 11 2 15" xfId="4932"/>
    <cellStyle name="Comma 2 11 2 2" xfId="4933"/>
    <cellStyle name="Comma 2 11 2 2 10" xfId="4934"/>
    <cellStyle name="Comma 2 11 2 2 10 2" xfId="4935"/>
    <cellStyle name="Comma 2 11 2 2 10 3" xfId="4936"/>
    <cellStyle name="Comma 2 11 2 2 11" xfId="4937"/>
    <cellStyle name="Comma 2 11 2 2 11 2" xfId="4938"/>
    <cellStyle name="Comma 2 11 2 2 11 3" xfId="4939"/>
    <cellStyle name="Comma 2 11 2 2 12" xfId="4940"/>
    <cellStyle name="Comma 2 11 2 2 12 2" xfId="4941"/>
    <cellStyle name="Comma 2 11 2 2 12 3" xfId="4942"/>
    <cellStyle name="Comma 2 11 2 2 13" xfId="4943"/>
    <cellStyle name="Comma 2 11 2 2 14" xfId="4944"/>
    <cellStyle name="Comma 2 11 2 2 2" xfId="4945"/>
    <cellStyle name="Comma 2 11 2 2 2 10" xfId="4946"/>
    <cellStyle name="Comma 2 11 2 2 2 11" xfId="4947"/>
    <cellStyle name="Comma 2 11 2 2 2 2" xfId="4948"/>
    <cellStyle name="Comma 2 11 2 2 2 2 2" xfId="4949"/>
    <cellStyle name="Comma 2 11 2 2 2 2 2 2" xfId="4950"/>
    <cellStyle name="Comma 2 11 2 2 2 2 2 2 2" xfId="4951"/>
    <cellStyle name="Comma 2 11 2 2 2 2 2 2 3" xfId="4952"/>
    <cellStyle name="Comma 2 11 2 2 2 2 2 3" xfId="4953"/>
    <cellStyle name="Comma 2 11 2 2 2 2 2 3 2" xfId="4954"/>
    <cellStyle name="Comma 2 11 2 2 2 2 2 3 3" xfId="4955"/>
    <cellStyle name="Comma 2 11 2 2 2 2 2 4" xfId="4956"/>
    <cellStyle name="Comma 2 11 2 2 2 2 2 4 2" xfId="4957"/>
    <cellStyle name="Comma 2 11 2 2 2 2 2 4 3" xfId="4958"/>
    <cellStyle name="Comma 2 11 2 2 2 2 2 5" xfId="4959"/>
    <cellStyle name="Comma 2 11 2 2 2 2 2 5 2" xfId="4960"/>
    <cellStyle name="Comma 2 11 2 2 2 2 2 5 3" xfId="4961"/>
    <cellStyle name="Comma 2 11 2 2 2 2 2 6" xfId="4962"/>
    <cellStyle name="Comma 2 11 2 2 2 2 2 7" xfId="4963"/>
    <cellStyle name="Comma 2 11 2 2 2 2 3" xfId="4964"/>
    <cellStyle name="Comma 2 11 2 2 2 2 3 2" xfId="4965"/>
    <cellStyle name="Comma 2 11 2 2 2 2 3 3" xfId="4966"/>
    <cellStyle name="Comma 2 11 2 2 2 2 4" xfId="4967"/>
    <cellStyle name="Comma 2 11 2 2 2 2 4 2" xfId="4968"/>
    <cellStyle name="Comma 2 11 2 2 2 2 4 3" xfId="4969"/>
    <cellStyle name="Comma 2 11 2 2 2 2 5" xfId="4970"/>
    <cellStyle name="Comma 2 11 2 2 2 2 5 2" xfId="4971"/>
    <cellStyle name="Comma 2 11 2 2 2 2 5 3" xfId="4972"/>
    <cellStyle name="Comma 2 11 2 2 2 2 6" xfId="4973"/>
    <cellStyle name="Comma 2 11 2 2 2 2 6 2" xfId="4974"/>
    <cellStyle name="Comma 2 11 2 2 2 2 6 3" xfId="4975"/>
    <cellStyle name="Comma 2 11 2 2 2 2 7" xfId="4976"/>
    <cellStyle name="Comma 2 11 2 2 2 2 8" xfId="4977"/>
    <cellStyle name="Comma 2 11 2 2 2 3" xfId="4978"/>
    <cellStyle name="Comma 2 11 2 2 2 3 2" xfId="4979"/>
    <cellStyle name="Comma 2 11 2 2 2 3 2 2" xfId="4980"/>
    <cellStyle name="Comma 2 11 2 2 2 3 2 3" xfId="4981"/>
    <cellStyle name="Comma 2 11 2 2 2 3 3" xfId="4982"/>
    <cellStyle name="Comma 2 11 2 2 2 3 3 2" xfId="4983"/>
    <cellStyle name="Comma 2 11 2 2 2 3 3 3" xfId="4984"/>
    <cellStyle name="Comma 2 11 2 2 2 3 4" xfId="4985"/>
    <cellStyle name="Comma 2 11 2 2 2 3 4 2" xfId="4986"/>
    <cellStyle name="Comma 2 11 2 2 2 3 4 3" xfId="4987"/>
    <cellStyle name="Comma 2 11 2 2 2 3 5" xfId="4988"/>
    <cellStyle name="Comma 2 11 2 2 2 3 5 2" xfId="4989"/>
    <cellStyle name="Comma 2 11 2 2 2 3 5 3" xfId="4990"/>
    <cellStyle name="Comma 2 11 2 2 2 3 6" xfId="4991"/>
    <cellStyle name="Comma 2 11 2 2 2 3 7" xfId="4992"/>
    <cellStyle name="Comma 2 11 2 2 2 4" xfId="4993"/>
    <cellStyle name="Comma 2 11 2 2 2 4 2" xfId="4994"/>
    <cellStyle name="Comma 2 11 2 2 2 4 2 2" xfId="4995"/>
    <cellStyle name="Comma 2 11 2 2 2 4 2 3" xfId="4996"/>
    <cellStyle name="Comma 2 11 2 2 2 4 3" xfId="4997"/>
    <cellStyle name="Comma 2 11 2 2 2 4 3 2" xfId="4998"/>
    <cellStyle name="Comma 2 11 2 2 2 4 3 3" xfId="4999"/>
    <cellStyle name="Comma 2 11 2 2 2 4 4" xfId="5000"/>
    <cellStyle name="Comma 2 11 2 2 2 4 4 2" xfId="5001"/>
    <cellStyle name="Comma 2 11 2 2 2 4 4 3" xfId="5002"/>
    <cellStyle name="Comma 2 11 2 2 2 4 5" xfId="5003"/>
    <cellStyle name="Comma 2 11 2 2 2 4 5 2" xfId="5004"/>
    <cellStyle name="Comma 2 11 2 2 2 4 5 3" xfId="5005"/>
    <cellStyle name="Comma 2 11 2 2 2 4 6" xfId="5006"/>
    <cellStyle name="Comma 2 11 2 2 2 4 7" xfId="5007"/>
    <cellStyle name="Comma 2 11 2 2 2 5" xfId="5008"/>
    <cellStyle name="Comma 2 11 2 2 2 5 2" xfId="5009"/>
    <cellStyle name="Comma 2 11 2 2 2 5 2 2" xfId="5010"/>
    <cellStyle name="Comma 2 11 2 2 2 5 2 3" xfId="5011"/>
    <cellStyle name="Comma 2 11 2 2 2 5 3" xfId="5012"/>
    <cellStyle name="Comma 2 11 2 2 2 5 3 2" xfId="5013"/>
    <cellStyle name="Comma 2 11 2 2 2 5 3 3" xfId="5014"/>
    <cellStyle name="Comma 2 11 2 2 2 5 4" xfId="5015"/>
    <cellStyle name="Comma 2 11 2 2 2 5 4 2" xfId="5016"/>
    <cellStyle name="Comma 2 11 2 2 2 5 4 3" xfId="5017"/>
    <cellStyle name="Comma 2 11 2 2 2 5 5" xfId="5018"/>
    <cellStyle name="Comma 2 11 2 2 2 5 5 2" xfId="5019"/>
    <cellStyle name="Comma 2 11 2 2 2 5 5 3" xfId="5020"/>
    <cellStyle name="Comma 2 11 2 2 2 5 6" xfId="5021"/>
    <cellStyle name="Comma 2 11 2 2 2 5 7" xfId="5022"/>
    <cellStyle name="Comma 2 11 2 2 2 6" xfId="5023"/>
    <cellStyle name="Comma 2 11 2 2 2 6 2" xfId="5024"/>
    <cellStyle name="Comma 2 11 2 2 2 6 3" xfId="5025"/>
    <cellStyle name="Comma 2 11 2 2 2 7" xfId="5026"/>
    <cellStyle name="Comma 2 11 2 2 2 7 2" xfId="5027"/>
    <cellStyle name="Comma 2 11 2 2 2 7 3" xfId="5028"/>
    <cellStyle name="Comma 2 11 2 2 2 8" xfId="5029"/>
    <cellStyle name="Comma 2 11 2 2 2 8 2" xfId="5030"/>
    <cellStyle name="Comma 2 11 2 2 2 8 3" xfId="5031"/>
    <cellStyle name="Comma 2 11 2 2 2 9" xfId="5032"/>
    <cellStyle name="Comma 2 11 2 2 2 9 2" xfId="5033"/>
    <cellStyle name="Comma 2 11 2 2 2 9 3" xfId="5034"/>
    <cellStyle name="Comma 2 11 2 2 3" xfId="5035"/>
    <cellStyle name="Comma 2 11 2 2 3 2" xfId="5036"/>
    <cellStyle name="Comma 2 11 2 2 3 2 2" xfId="5037"/>
    <cellStyle name="Comma 2 11 2 2 3 2 2 2" xfId="5038"/>
    <cellStyle name="Comma 2 11 2 2 3 2 2 3" xfId="5039"/>
    <cellStyle name="Comma 2 11 2 2 3 2 3" xfId="5040"/>
    <cellStyle name="Comma 2 11 2 2 3 2 3 2" xfId="5041"/>
    <cellStyle name="Comma 2 11 2 2 3 2 3 3" xfId="5042"/>
    <cellStyle name="Comma 2 11 2 2 3 2 4" xfId="5043"/>
    <cellStyle name="Comma 2 11 2 2 3 2 4 2" xfId="5044"/>
    <cellStyle name="Comma 2 11 2 2 3 2 4 3" xfId="5045"/>
    <cellStyle name="Comma 2 11 2 2 3 2 5" xfId="5046"/>
    <cellStyle name="Comma 2 11 2 2 3 2 5 2" xfId="5047"/>
    <cellStyle name="Comma 2 11 2 2 3 2 5 3" xfId="5048"/>
    <cellStyle name="Comma 2 11 2 2 3 2 6" xfId="5049"/>
    <cellStyle name="Comma 2 11 2 2 3 2 7" xfId="5050"/>
    <cellStyle name="Comma 2 11 2 2 3 3" xfId="5051"/>
    <cellStyle name="Comma 2 11 2 2 3 3 2" xfId="5052"/>
    <cellStyle name="Comma 2 11 2 2 3 3 3" xfId="5053"/>
    <cellStyle name="Comma 2 11 2 2 3 4" xfId="5054"/>
    <cellStyle name="Comma 2 11 2 2 3 4 2" xfId="5055"/>
    <cellStyle name="Comma 2 11 2 2 3 4 3" xfId="5056"/>
    <cellStyle name="Comma 2 11 2 2 3 5" xfId="5057"/>
    <cellStyle name="Comma 2 11 2 2 3 5 2" xfId="5058"/>
    <cellStyle name="Comma 2 11 2 2 3 5 3" xfId="5059"/>
    <cellStyle name="Comma 2 11 2 2 3 6" xfId="5060"/>
    <cellStyle name="Comma 2 11 2 2 3 6 2" xfId="5061"/>
    <cellStyle name="Comma 2 11 2 2 3 6 3" xfId="5062"/>
    <cellStyle name="Comma 2 11 2 2 3 7" xfId="5063"/>
    <cellStyle name="Comma 2 11 2 2 3 8" xfId="5064"/>
    <cellStyle name="Comma 2 11 2 2 4" xfId="5065"/>
    <cellStyle name="Comma 2 11 2 2 4 2" xfId="5066"/>
    <cellStyle name="Comma 2 11 2 2 4 2 2" xfId="5067"/>
    <cellStyle name="Comma 2 11 2 2 4 2 2 2" xfId="5068"/>
    <cellStyle name="Comma 2 11 2 2 4 2 2 3" xfId="5069"/>
    <cellStyle name="Comma 2 11 2 2 4 2 3" xfId="5070"/>
    <cellStyle name="Comma 2 11 2 2 4 2 3 2" xfId="5071"/>
    <cellStyle name="Comma 2 11 2 2 4 2 3 3" xfId="5072"/>
    <cellStyle name="Comma 2 11 2 2 4 2 4" xfId="5073"/>
    <cellStyle name="Comma 2 11 2 2 4 2 4 2" xfId="5074"/>
    <cellStyle name="Comma 2 11 2 2 4 2 4 3" xfId="5075"/>
    <cellStyle name="Comma 2 11 2 2 4 2 5" xfId="5076"/>
    <cellStyle name="Comma 2 11 2 2 4 2 5 2" xfId="5077"/>
    <cellStyle name="Comma 2 11 2 2 4 2 5 3" xfId="5078"/>
    <cellStyle name="Comma 2 11 2 2 4 2 6" xfId="5079"/>
    <cellStyle name="Comma 2 11 2 2 4 2 7" xfId="5080"/>
    <cellStyle name="Comma 2 11 2 2 4 3" xfId="5081"/>
    <cellStyle name="Comma 2 11 2 2 4 3 2" xfId="5082"/>
    <cellStyle name="Comma 2 11 2 2 4 3 3" xfId="5083"/>
    <cellStyle name="Comma 2 11 2 2 4 4" xfId="5084"/>
    <cellStyle name="Comma 2 11 2 2 4 4 2" xfId="5085"/>
    <cellStyle name="Comma 2 11 2 2 4 4 3" xfId="5086"/>
    <cellStyle name="Comma 2 11 2 2 4 5" xfId="5087"/>
    <cellStyle name="Comma 2 11 2 2 4 5 2" xfId="5088"/>
    <cellStyle name="Comma 2 11 2 2 4 5 3" xfId="5089"/>
    <cellStyle name="Comma 2 11 2 2 4 6" xfId="5090"/>
    <cellStyle name="Comma 2 11 2 2 4 6 2" xfId="5091"/>
    <cellStyle name="Comma 2 11 2 2 4 6 3" xfId="5092"/>
    <cellStyle name="Comma 2 11 2 2 4 7" xfId="5093"/>
    <cellStyle name="Comma 2 11 2 2 4 8" xfId="5094"/>
    <cellStyle name="Comma 2 11 2 2 5" xfId="5095"/>
    <cellStyle name="Comma 2 11 2 2 5 2" xfId="5096"/>
    <cellStyle name="Comma 2 11 2 2 5 2 2" xfId="5097"/>
    <cellStyle name="Comma 2 11 2 2 5 2 3" xfId="5098"/>
    <cellStyle name="Comma 2 11 2 2 5 3" xfId="5099"/>
    <cellStyle name="Comma 2 11 2 2 5 3 2" xfId="5100"/>
    <cellStyle name="Comma 2 11 2 2 5 3 3" xfId="5101"/>
    <cellStyle name="Comma 2 11 2 2 5 4" xfId="5102"/>
    <cellStyle name="Comma 2 11 2 2 5 4 2" xfId="5103"/>
    <cellStyle name="Comma 2 11 2 2 5 4 3" xfId="5104"/>
    <cellStyle name="Comma 2 11 2 2 5 5" xfId="5105"/>
    <cellStyle name="Comma 2 11 2 2 5 5 2" xfId="5106"/>
    <cellStyle name="Comma 2 11 2 2 5 5 3" xfId="5107"/>
    <cellStyle name="Comma 2 11 2 2 5 6" xfId="5108"/>
    <cellStyle name="Comma 2 11 2 2 5 7" xfId="5109"/>
    <cellStyle name="Comma 2 11 2 2 6" xfId="5110"/>
    <cellStyle name="Comma 2 11 2 2 6 2" xfId="5111"/>
    <cellStyle name="Comma 2 11 2 2 6 2 2" xfId="5112"/>
    <cellStyle name="Comma 2 11 2 2 6 2 3" xfId="5113"/>
    <cellStyle name="Comma 2 11 2 2 6 3" xfId="5114"/>
    <cellStyle name="Comma 2 11 2 2 6 3 2" xfId="5115"/>
    <cellStyle name="Comma 2 11 2 2 6 3 3" xfId="5116"/>
    <cellStyle name="Comma 2 11 2 2 6 4" xfId="5117"/>
    <cellStyle name="Comma 2 11 2 2 6 4 2" xfId="5118"/>
    <cellStyle name="Comma 2 11 2 2 6 4 3" xfId="5119"/>
    <cellStyle name="Comma 2 11 2 2 6 5" xfId="5120"/>
    <cellStyle name="Comma 2 11 2 2 6 5 2" xfId="5121"/>
    <cellStyle name="Comma 2 11 2 2 6 5 3" xfId="5122"/>
    <cellStyle name="Comma 2 11 2 2 6 6" xfId="5123"/>
    <cellStyle name="Comma 2 11 2 2 6 7" xfId="5124"/>
    <cellStyle name="Comma 2 11 2 2 7" xfId="5125"/>
    <cellStyle name="Comma 2 11 2 2 7 2" xfId="5126"/>
    <cellStyle name="Comma 2 11 2 2 7 2 2" xfId="5127"/>
    <cellStyle name="Comma 2 11 2 2 7 2 3" xfId="5128"/>
    <cellStyle name="Comma 2 11 2 2 7 3" xfId="5129"/>
    <cellStyle name="Comma 2 11 2 2 7 3 2" xfId="5130"/>
    <cellStyle name="Comma 2 11 2 2 7 3 3" xfId="5131"/>
    <cellStyle name="Comma 2 11 2 2 7 4" xfId="5132"/>
    <cellStyle name="Comma 2 11 2 2 7 4 2" xfId="5133"/>
    <cellStyle name="Comma 2 11 2 2 7 4 3" xfId="5134"/>
    <cellStyle name="Comma 2 11 2 2 7 5" xfId="5135"/>
    <cellStyle name="Comma 2 11 2 2 7 5 2" xfId="5136"/>
    <cellStyle name="Comma 2 11 2 2 7 5 3" xfId="5137"/>
    <cellStyle name="Comma 2 11 2 2 7 6" xfId="5138"/>
    <cellStyle name="Comma 2 11 2 2 7 7" xfId="5139"/>
    <cellStyle name="Comma 2 11 2 2 8" xfId="5140"/>
    <cellStyle name="Comma 2 11 2 2 8 2" xfId="5141"/>
    <cellStyle name="Comma 2 11 2 2 8 2 2" xfId="5142"/>
    <cellStyle name="Comma 2 11 2 2 8 2 3" xfId="5143"/>
    <cellStyle name="Comma 2 11 2 2 8 3" xfId="5144"/>
    <cellStyle name="Comma 2 11 2 2 8 3 2" xfId="5145"/>
    <cellStyle name="Comma 2 11 2 2 8 3 3" xfId="5146"/>
    <cellStyle name="Comma 2 11 2 2 8 4" xfId="5147"/>
    <cellStyle name="Comma 2 11 2 2 8 4 2" xfId="5148"/>
    <cellStyle name="Comma 2 11 2 2 8 4 3" xfId="5149"/>
    <cellStyle name="Comma 2 11 2 2 8 5" xfId="5150"/>
    <cellStyle name="Comma 2 11 2 2 8 5 2" xfId="5151"/>
    <cellStyle name="Comma 2 11 2 2 8 5 3" xfId="5152"/>
    <cellStyle name="Comma 2 11 2 2 8 6" xfId="5153"/>
    <cellStyle name="Comma 2 11 2 2 8 7" xfId="5154"/>
    <cellStyle name="Comma 2 11 2 2 9" xfId="5155"/>
    <cellStyle name="Comma 2 11 2 2 9 2" xfId="5156"/>
    <cellStyle name="Comma 2 11 2 2 9 3" xfId="5157"/>
    <cellStyle name="Comma 2 11 2 3" xfId="5158"/>
    <cellStyle name="Comma 2 11 2 3 10" xfId="5159"/>
    <cellStyle name="Comma 2 11 2 3 11" xfId="5160"/>
    <cellStyle name="Comma 2 11 2 3 2" xfId="5161"/>
    <cellStyle name="Comma 2 11 2 3 2 2" xfId="5162"/>
    <cellStyle name="Comma 2 11 2 3 2 2 2" xfId="5163"/>
    <cellStyle name="Comma 2 11 2 3 2 2 2 2" xfId="5164"/>
    <cellStyle name="Comma 2 11 2 3 2 2 2 3" xfId="5165"/>
    <cellStyle name="Comma 2 11 2 3 2 2 3" xfId="5166"/>
    <cellStyle name="Comma 2 11 2 3 2 2 3 2" xfId="5167"/>
    <cellStyle name="Comma 2 11 2 3 2 2 3 3" xfId="5168"/>
    <cellStyle name="Comma 2 11 2 3 2 2 4" xfId="5169"/>
    <cellStyle name="Comma 2 11 2 3 2 2 4 2" xfId="5170"/>
    <cellStyle name="Comma 2 11 2 3 2 2 4 3" xfId="5171"/>
    <cellStyle name="Comma 2 11 2 3 2 2 5" xfId="5172"/>
    <cellStyle name="Comma 2 11 2 3 2 2 5 2" xfId="5173"/>
    <cellStyle name="Comma 2 11 2 3 2 2 5 3" xfId="5174"/>
    <cellStyle name="Comma 2 11 2 3 2 2 6" xfId="5175"/>
    <cellStyle name="Comma 2 11 2 3 2 2 7" xfId="5176"/>
    <cellStyle name="Comma 2 11 2 3 2 3" xfId="5177"/>
    <cellStyle name="Comma 2 11 2 3 2 3 2" xfId="5178"/>
    <cellStyle name="Comma 2 11 2 3 2 3 3" xfId="5179"/>
    <cellStyle name="Comma 2 11 2 3 2 4" xfId="5180"/>
    <cellStyle name="Comma 2 11 2 3 2 4 2" xfId="5181"/>
    <cellStyle name="Comma 2 11 2 3 2 4 3" xfId="5182"/>
    <cellStyle name="Comma 2 11 2 3 2 5" xfId="5183"/>
    <cellStyle name="Comma 2 11 2 3 2 5 2" xfId="5184"/>
    <cellStyle name="Comma 2 11 2 3 2 5 3" xfId="5185"/>
    <cellStyle name="Comma 2 11 2 3 2 6" xfId="5186"/>
    <cellStyle name="Comma 2 11 2 3 2 6 2" xfId="5187"/>
    <cellStyle name="Comma 2 11 2 3 2 6 3" xfId="5188"/>
    <cellStyle name="Comma 2 11 2 3 2 7" xfId="5189"/>
    <cellStyle name="Comma 2 11 2 3 2 8" xfId="5190"/>
    <cellStyle name="Comma 2 11 2 3 3" xfId="5191"/>
    <cellStyle name="Comma 2 11 2 3 3 2" xfId="5192"/>
    <cellStyle name="Comma 2 11 2 3 3 2 2" xfId="5193"/>
    <cellStyle name="Comma 2 11 2 3 3 2 3" xfId="5194"/>
    <cellStyle name="Comma 2 11 2 3 3 3" xfId="5195"/>
    <cellStyle name="Comma 2 11 2 3 3 3 2" xfId="5196"/>
    <cellStyle name="Comma 2 11 2 3 3 3 3" xfId="5197"/>
    <cellStyle name="Comma 2 11 2 3 3 4" xfId="5198"/>
    <cellStyle name="Comma 2 11 2 3 3 4 2" xfId="5199"/>
    <cellStyle name="Comma 2 11 2 3 3 4 3" xfId="5200"/>
    <cellStyle name="Comma 2 11 2 3 3 5" xfId="5201"/>
    <cellStyle name="Comma 2 11 2 3 3 5 2" xfId="5202"/>
    <cellStyle name="Comma 2 11 2 3 3 5 3" xfId="5203"/>
    <cellStyle name="Comma 2 11 2 3 3 6" xfId="5204"/>
    <cellStyle name="Comma 2 11 2 3 3 7" xfId="5205"/>
    <cellStyle name="Comma 2 11 2 3 4" xfId="5206"/>
    <cellStyle name="Comma 2 11 2 3 4 2" xfId="5207"/>
    <cellStyle name="Comma 2 11 2 3 4 2 2" xfId="5208"/>
    <cellStyle name="Comma 2 11 2 3 4 2 3" xfId="5209"/>
    <cellStyle name="Comma 2 11 2 3 4 3" xfId="5210"/>
    <cellStyle name="Comma 2 11 2 3 4 3 2" xfId="5211"/>
    <cellStyle name="Comma 2 11 2 3 4 3 3" xfId="5212"/>
    <cellStyle name="Comma 2 11 2 3 4 4" xfId="5213"/>
    <cellStyle name="Comma 2 11 2 3 4 4 2" xfId="5214"/>
    <cellStyle name="Comma 2 11 2 3 4 4 3" xfId="5215"/>
    <cellStyle name="Comma 2 11 2 3 4 5" xfId="5216"/>
    <cellStyle name="Comma 2 11 2 3 4 5 2" xfId="5217"/>
    <cellStyle name="Comma 2 11 2 3 4 5 3" xfId="5218"/>
    <cellStyle name="Comma 2 11 2 3 4 6" xfId="5219"/>
    <cellStyle name="Comma 2 11 2 3 4 7" xfId="5220"/>
    <cellStyle name="Comma 2 11 2 3 5" xfId="5221"/>
    <cellStyle name="Comma 2 11 2 3 5 2" xfId="5222"/>
    <cellStyle name="Comma 2 11 2 3 5 2 2" xfId="5223"/>
    <cellStyle name="Comma 2 11 2 3 5 2 3" xfId="5224"/>
    <cellStyle name="Comma 2 11 2 3 5 3" xfId="5225"/>
    <cellStyle name="Comma 2 11 2 3 5 3 2" xfId="5226"/>
    <cellStyle name="Comma 2 11 2 3 5 3 3" xfId="5227"/>
    <cellStyle name="Comma 2 11 2 3 5 4" xfId="5228"/>
    <cellStyle name="Comma 2 11 2 3 5 4 2" xfId="5229"/>
    <cellStyle name="Comma 2 11 2 3 5 4 3" xfId="5230"/>
    <cellStyle name="Comma 2 11 2 3 5 5" xfId="5231"/>
    <cellStyle name="Comma 2 11 2 3 5 5 2" xfId="5232"/>
    <cellStyle name="Comma 2 11 2 3 5 5 3" xfId="5233"/>
    <cellStyle name="Comma 2 11 2 3 5 6" xfId="5234"/>
    <cellStyle name="Comma 2 11 2 3 5 7" xfId="5235"/>
    <cellStyle name="Comma 2 11 2 3 6" xfId="5236"/>
    <cellStyle name="Comma 2 11 2 3 6 2" xfId="5237"/>
    <cellStyle name="Comma 2 11 2 3 6 3" xfId="5238"/>
    <cellStyle name="Comma 2 11 2 3 7" xfId="5239"/>
    <cellStyle name="Comma 2 11 2 3 7 2" xfId="5240"/>
    <cellStyle name="Comma 2 11 2 3 7 3" xfId="5241"/>
    <cellStyle name="Comma 2 11 2 3 8" xfId="5242"/>
    <cellStyle name="Comma 2 11 2 3 8 2" xfId="5243"/>
    <cellStyle name="Comma 2 11 2 3 8 3" xfId="5244"/>
    <cellStyle name="Comma 2 11 2 3 9" xfId="5245"/>
    <cellStyle name="Comma 2 11 2 3 9 2" xfId="5246"/>
    <cellStyle name="Comma 2 11 2 3 9 3" xfId="5247"/>
    <cellStyle name="Comma 2 11 2 4" xfId="5248"/>
    <cellStyle name="Comma 2 11 2 4 2" xfId="5249"/>
    <cellStyle name="Comma 2 11 2 4 2 2" xfId="5250"/>
    <cellStyle name="Comma 2 11 2 4 2 2 2" xfId="5251"/>
    <cellStyle name="Comma 2 11 2 4 2 2 3" xfId="5252"/>
    <cellStyle name="Comma 2 11 2 4 2 3" xfId="5253"/>
    <cellStyle name="Comma 2 11 2 4 2 3 2" xfId="5254"/>
    <cellStyle name="Comma 2 11 2 4 2 3 3" xfId="5255"/>
    <cellStyle name="Comma 2 11 2 4 2 4" xfId="5256"/>
    <cellStyle name="Comma 2 11 2 4 2 4 2" xfId="5257"/>
    <cellStyle name="Comma 2 11 2 4 2 4 3" xfId="5258"/>
    <cellStyle name="Comma 2 11 2 4 2 5" xfId="5259"/>
    <cellStyle name="Comma 2 11 2 4 2 5 2" xfId="5260"/>
    <cellStyle name="Comma 2 11 2 4 2 5 3" xfId="5261"/>
    <cellStyle name="Comma 2 11 2 4 2 6" xfId="5262"/>
    <cellStyle name="Comma 2 11 2 4 2 7" xfId="5263"/>
    <cellStyle name="Comma 2 11 2 4 3" xfId="5264"/>
    <cellStyle name="Comma 2 11 2 4 3 2" xfId="5265"/>
    <cellStyle name="Comma 2 11 2 4 3 3" xfId="5266"/>
    <cellStyle name="Comma 2 11 2 4 4" xfId="5267"/>
    <cellStyle name="Comma 2 11 2 4 4 2" xfId="5268"/>
    <cellStyle name="Comma 2 11 2 4 4 3" xfId="5269"/>
    <cellStyle name="Comma 2 11 2 4 5" xfId="5270"/>
    <cellStyle name="Comma 2 11 2 4 5 2" xfId="5271"/>
    <cellStyle name="Comma 2 11 2 4 5 3" xfId="5272"/>
    <cellStyle name="Comma 2 11 2 4 6" xfId="5273"/>
    <cellStyle name="Comma 2 11 2 4 6 2" xfId="5274"/>
    <cellStyle name="Comma 2 11 2 4 6 3" xfId="5275"/>
    <cellStyle name="Comma 2 11 2 4 7" xfId="5276"/>
    <cellStyle name="Comma 2 11 2 4 8" xfId="5277"/>
    <cellStyle name="Comma 2 11 2 5" xfId="5278"/>
    <cellStyle name="Comma 2 11 2 5 2" xfId="5279"/>
    <cellStyle name="Comma 2 11 2 5 2 2" xfId="5280"/>
    <cellStyle name="Comma 2 11 2 5 2 2 2" xfId="5281"/>
    <cellStyle name="Comma 2 11 2 5 2 2 3" xfId="5282"/>
    <cellStyle name="Comma 2 11 2 5 2 3" xfId="5283"/>
    <cellStyle name="Comma 2 11 2 5 2 3 2" xfId="5284"/>
    <cellStyle name="Comma 2 11 2 5 2 3 3" xfId="5285"/>
    <cellStyle name="Comma 2 11 2 5 2 4" xfId="5286"/>
    <cellStyle name="Comma 2 11 2 5 2 4 2" xfId="5287"/>
    <cellStyle name="Comma 2 11 2 5 2 4 3" xfId="5288"/>
    <cellStyle name="Comma 2 11 2 5 2 5" xfId="5289"/>
    <cellStyle name="Comma 2 11 2 5 2 5 2" xfId="5290"/>
    <cellStyle name="Comma 2 11 2 5 2 5 3" xfId="5291"/>
    <cellStyle name="Comma 2 11 2 5 2 6" xfId="5292"/>
    <cellStyle name="Comma 2 11 2 5 2 7" xfId="5293"/>
    <cellStyle name="Comma 2 11 2 5 3" xfId="5294"/>
    <cellStyle name="Comma 2 11 2 5 3 2" xfId="5295"/>
    <cellStyle name="Comma 2 11 2 5 3 3" xfId="5296"/>
    <cellStyle name="Comma 2 11 2 5 4" xfId="5297"/>
    <cellStyle name="Comma 2 11 2 5 4 2" xfId="5298"/>
    <cellStyle name="Comma 2 11 2 5 4 3" xfId="5299"/>
    <cellStyle name="Comma 2 11 2 5 5" xfId="5300"/>
    <cellStyle name="Comma 2 11 2 5 5 2" xfId="5301"/>
    <cellStyle name="Comma 2 11 2 5 5 3" xfId="5302"/>
    <cellStyle name="Comma 2 11 2 5 6" xfId="5303"/>
    <cellStyle name="Comma 2 11 2 5 6 2" xfId="5304"/>
    <cellStyle name="Comma 2 11 2 5 6 3" xfId="5305"/>
    <cellStyle name="Comma 2 11 2 5 7" xfId="5306"/>
    <cellStyle name="Comma 2 11 2 5 8" xfId="5307"/>
    <cellStyle name="Comma 2 11 2 6" xfId="5308"/>
    <cellStyle name="Comma 2 11 2 6 2" xfId="5309"/>
    <cellStyle name="Comma 2 11 2 6 2 2" xfId="5310"/>
    <cellStyle name="Comma 2 11 2 6 2 3" xfId="5311"/>
    <cellStyle name="Comma 2 11 2 6 3" xfId="5312"/>
    <cellStyle name="Comma 2 11 2 6 3 2" xfId="5313"/>
    <cellStyle name="Comma 2 11 2 6 3 3" xfId="5314"/>
    <cellStyle name="Comma 2 11 2 6 4" xfId="5315"/>
    <cellStyle name="Comma 2 11 2 6 4 2" xfId="5316"/>
    <cellStyle name="Comma 2 11 2 6 4 3" xfId="5317"/>
    <cellStyle name="Comma 2 11 2 6 5" xfId="5318"/>
    <cellStyle name="Comma 2 11 2 6 5 2" xfId="5319"/>
    <cellStyle name="Comma 2 11 2 6 5 3" xfId="5320"/>
    <cellStyle name="Comma 2 11 2 6 6" xfId="5321"/>
    <cellStyle name="Comma 2 11 2 6 7" xfId="5322"/>
    <cellStyle name="Comma 2 11 2 7" xfId="5323"/>
    <cellStyle name="Comma 2 11 2 7 2" xfId="5324"/>
    <cellStyle name="Comma 2 11 2 7 2 2" xfId="5325"/>
    <cellStyle name="Comma 2 11 2 7 2 3" xfId="5326"/>
    <cellStyle name="Comma 2 11 2 7 3" xfId="5327"/>
    <cellStyle name="Comma 2 11 2 7 3 2" xfId="5328"/>
    <cellStyle name="Comma 2 11 2 7 3 3" xfId="5329"/>
    <cellStyle name="Comma 2 11 2 7 4" xfId="5330"/>
    <cellStyle name="Comma 2 11 2 7 4 2" xfId="5331"/>
    <cellStyle name="Comma 2 11 2 7 4 3" xfId="5332"/>
    <cellStyle name="Comma 2 11 2 7 5" xfId="5333"/>
    <cellStyle name="Comma 2 11 2 7 5 2" xfId="5334"/>
    <cellStyle name="Comma 2 11 2 7 5 3" xfId="5335"/>
    <cellStyle name="Comma 2 11 2 7 6" xfId="5336"/>
    <cellStyle name="Comma 2 11 2 7 7" xfId="5337"/>
    <cellStyle name="Comma 2 11 2 8" xfId="5338"/>
    <cellStyle name="Comma 2 11 2 8 2" xfId="5339"/>
    <cellStyle name="Comma 2 11 2 8 2 2" xfId="5340"/>
    <cellStyle name="Comma 2 11 2 8 2 3" xfId="5341"/>
    <cellStyle name="Comma 2 11 2 8 3" xfId="5342"/>
    <cellStyle name="Comma 2 11 2 8 3 2" xfId="5343"/>
    <cellStyle name="Comma 2 11 2 8 3 3" xfId="5344"/>
    <cellStyle name="Comma 2 11 2 8 4" xfId="5345"/>
    <cellStyle name="Comma 2 11 2 8 4 2" xfId="5346"/>
    <cellStyle name="Comma 2 11 2 8 4 3" xfId="5347"/>
    <cellStyle name="Comma 2 11 2 8 5" xfId="5348"/>
    <cellStyle name="Comma 2 11 2 8 5 2" xfId="5349"/>
    <cellStyle name="Comma 2 11 2 8 5 3" xfId="5350"/>
    <cellStyle name="Comma 2 11 2 8 6" xfId="5351"/>
    <cellStyle name="Comma 2 11 2 8 7" xfId="5352"/>
    <cellStyle name="Comma 2 11 2 9" xfId="5353"/>
    <cellStyle name="Comma 2 11 2 9 2" xfId="5354"/>
    <cellStyle name="Comma 2 11 2 9 2 2" xfId="5355"/>
    <cellStyle name="Comma 2 11 2 9 2 3" xfId="5356"/>
    <cellStyle name="Comma 2 11 2 9 3" xfId="5357"/>
    <cellStyle name="Comma 2 11 2 9 3 2" xfId="5358"/>
    <cellStyle name="Comma 2 11 2 9 3 3" xfId="5359"/>
    <cellStyle name="Comma 2 11 2 9 4" xfId="5360"/>
    <cellStyle name="Comma 2 11 2 9 4 2" xfId="5361"/>
    <cellStyle name="Comma 2 11 2 9 4 3" xfId="5362"/>
    <cellStyle name="Comma 2 11 2 9 5" xfId="5363"/>
    <cellStyle name="Comma 2 11 2 9 5 2" xfId="5364"/>
    <cellStyle name="Comma 2 11 2 9 5 3" xfId="5365"/>
    <cellStyle name="Comma 2 11 2 9 6" xfId="5366"/>
    <cellStyle name="Comma 2 11 2 9 7" xfId="5367"/>
    <cellStyle name="Comma 2 11 3" xfId="5368"/>
    <cellStyle name="Comma 2 11 3 10" xfId="5369"/>
    <cellStyle name="Comma 2 11 3 10 2" xfId="5370"/>
    <cellStyle name="Comma 2 11 3 10 3" xfId="5371"/>
    <cellStyle name="Comma 2 11 3 11" xfId="5372"/>
    <cellStyle name="Comma 2 11 3 11 2" xfId="5373"/>
    <cellStyle name="Comma 2 11 3 11 3" xfId="5374"/>
    <cellStyle name="Comma 2 11 3 12" xfId="5375"/>
    <cellStyle name="Comma 2 11 3 12 2" xfId="5376"/>
    <cellStyle name="Comma 2 11 3 12 3" xfId="5377"/>
    <cellStyle name="Comma 2 11 3 13" xfId="5378"/>
    <cellStyle name="Comma 2 11 3 14" xfId="5379"/>
    <cellStyle name="Comma 2 11 3 2" xfId="5380"/>
    <cellStyle name="Comma 2 11 3 2 10" xfId="5381"/>
    <cellStyle name="Comma 2 11 3 2 11" xfId="5382"/>
    <cellStyle name="Comma 2 11 3 2 2" xfId="5383"/>
    <cellStyle name="Comma 2 11 3 2 2 2" xfId="5384"/>
    <cellStyle name="Comma 2 11 3 2 2 2 2" xfId="5385"/>
    <cellStyle name="Comma 2 11 3 2 2 2 2 2" xfId="5386"/>
    <cellStyle name="Comma 2 11 3 2 2 2 2 3" xfId="5387"/>
    <cellStyle name="Comma 2 11 3 2 2 2 3" xfId="5388"/>
    <cellStyle name="Comma 2 11 3 2 2 2 3 2" xfId="5389"/>
    <cellStyle name="Comma 2 11 3 2 2 2 3 3" xfId="5390"/>
    <cellStyle name="Comma 2 11 3 2 2 2 4" xfId="5391"/>
    <cellStyle name="Comma 2 11 3 2 2 2 4 2" xfId="5392"/>
    <cellStyle name="Comma 2 11 3 2 2 2 4 3" xfId="5393"/>
    <cellStyle name="Comma 2 11 3 2 2 2 5" xfId="5394"/>
    <cellStyle name="Comma 2 11 3 2 2 2 5 2" xfId="5395"/>
    <cellStyle name="Comma 2 11 3 2 2 2 5 3" xfId="5396"/>
    <cellStyle name="Comma 2 11 3 2 2 2 6" xfId="5397"/>
    <cellStyle name="Comma 2 11 3 2 2 2 7" xfId="5398"/>
    <cellStyle name="Comma 2 11 3 2 2 3" xfId="5399"/>
    <cellStyle name="Comma 2 11 3 2 2 3 2" xfId="5400"/>
    <cellStyle name="Comma 2 11 3 2 2 3 3" xfId="5401"/>
    <cellStyle name="Comma 2 11 3 2 2 4" xfId="5402"/>
    <cellStyle name="Comma 2 11 3 2 2 4 2" xfId="5403"/>
    <cellStyle name="Comma 2 11 3 2 2 4 3" xfId="5404"/>
    <cellStyle name="Comma 2 11 3 2 2 5" xfId="5405"/>
    <cellStyle name="Comma 2 11 3 2 2 5 2" xfId="5406"/>
    <cellStyle name="Comma 2 11 3 2 2 5 3" xfId="5407"/>
    <cellStyle name="Comma 2 11 3 2 2 6" xfId="5408"/>
    <cellStyle name="Comma 2 11 3 2 2 6 2" xfId="5409"/>
    <cellStyle name="Comma 2 11 3 2 2 6 3" xfId="5410"/>
    <cellStyle name="Comma 2 11 3 2 2 7" xfId="5411"/>
    <cellStyle name="Comma 2 11 3 2 2 8" xfId="5412"/>
    <cellStyle name="Comma 2 11 3 2 3" xfId="5413"/>
    <cellStyle name="Comma 2 11 3 2 3 2" xfId="5414"/>
    <cellStyle name="Comma 2 11 3 2 3 2 2" xfId="5415"/>
    <cellStyle name="Comma 2 11 3 2 3 2 3" xfId="5416"/>
    <cellStyle name="Comma 2 11 3 2 3 3" xfId="5417"/>
    <cellStyle name="Comma 2 11 3 2 3 3 2" xfId="5418"/>
    <cellStyle name="Comma 2 11 3 2 3 3 3" xfId="5419"/>
    <cellStyle name="Comma 2 11 3 2 3 4" xfId="5420"/>
    <cellStyle name="Comma 2 11 3 2 3 4 2" xfId="5421"/>
    <cellStyle name="Comma 2 11 3 2 3 4 3" xfId="5422"/>
    <cellStyle name="Comma 2 11 3 2 3 5" xfId="5423"/>
    <cellStyle name="Comma 2 11 3 2 3 5 2" xfId="5424"/>
    <cellStyle name="Comma 2 11 3 2 3 5 3" xfId="5425"/>
    <cellStyle name="Comma 2 11 3 2 3 6" xfId="5426"/>
    <cellStyle name="Comma 2 11 3 2 3 7" xfId="5427"/>
    <cellStyle name="Comma 2 11 3 2 4" xfId="5428"/>
    <cellStyle name="Comma 2 11 3 2 4 2" xfId="5429"/>
    <cellStyle name="Comma 2 11 3 2 4 2 2" xfId="5430"/>
    <cellStyle name="Comma 2 11 3 2 4 2 3" xfId="5431"/>
    <cellStyle name="Comma 2 11 3 2 4 3" xfId="5432"/>
    <cellStyle name="Comma 2 11 3 2 4 3 2" xfId="5433"/>
    <cellStyle name="Comma 2 11 3 2 4 3 3" xfId="5434"/>
    <cellStyle name="Comma 2 11 3 2 4 4" xfId="5435"/>
    <cellStyle name="Comma 2 11 3 2 4 4 2" xfId="5436"/>
    <cellStyle name="Comma 2 11 3 2 4 4 3" xfId="5437"/>
    <cellStyle name="Comma 2 11 3 2 4 5" xfId="5438"/>
    <cellStyle name="Comma 2 11 3 2 4 5 2" xfId="5439"/>
    <cellStyle name="Comma 2 11 3 2 4 5 3" xfId="5440"/>
    <cellStyle name="Comma 2 11 3 2 4 6" xfId="5441"/>
    <cellStyle name="Comma 2 11 3 2 4 7" xfId="5442"/>
    <cellStyle name="Comma 2 11 3 2 5" xfId="5443"/>
    <cellStyle name="Comma 2 11 3 2 5 2" xfId="5444"/>
    <cellStyle name="Comma 2 11 3 2 5 2 2" xfId="5445"/>
    <cellStyle name="Comma 2 11 3 2 5 2 3" xfId="5446"/>
    <cellStyle name="Comma 2 11 3 2 5 3" xfId="5447"/>
    <cellStyle name="Comma 2 11 3 2 5 3 2" xfId="5448"/>
    <cellStyle name="Comma 2 11 3 2 5 3 3" xfId="5449"/>
    <cellStyle name="Comma 2 11 3 2 5 4" xfId="5450"/>
    <cellStyle name="Comma 2 11 3 2 5 4 2" xfId="5451"/>
    <cellStyle name="Comma 2 11 3 2 5 4 3" xfId="5452"/>
    <cellStyle name="Comma 2 11 3 2 5 5" xfId="5453"/>
    <cellStyle name="Comma 2 11 3 2 5 5 2" xfId="5454"/>
    <cellStyle name="Comma 2 11 3 2 5 5 3" xfId="5455"/>
    <cellStyle name="Comma 2 11 3 2 5 6" xfId="5456"/>
    <cellStyle name="Comma 2 11 3 2 5 7" xfId="5457"/>
    <cellStyle name="Comma 2 11 3 2 6" xfId="5458"/>
    <cellStyle name="Comma 2 11 3 2 6 2" xfId="5459"/>
    <cellStyle name="Comma 2 11 3 2 6 3" xfId="5460"/>
    <cellStyle name="Comma 2 11 3 2 7" xfId="5461"/>
    <cellStyle name="Comma 2 11 3 2 7 2" xfId="5462"/>
    <cellStyle name="Comma 2 11 3 2 7 3" xfId="5463"/>
    <cellStyle name="Comma 2 11 3 2 8" xfId="5464"/>
    <cellStyle name="Comma 2 11 3 2 8 2" xfId="5465"/>
    <cellStyle name="Comma 2 11 3 2 8 3" xfId="5466"/>
    <cellStyle name="Comma 2 11 3 2 9" xfId="5467"/>
    <cellStyle name="Comma 2 11 3 2 9 2" xfId="5468"/>
    <cellStyle name="Comma 2 11 3 2 9 3" xfId="5469"/>
    <cellStyle name="Comma 2 11 3 3" xfId="5470"/>
    <cellStyle name="Comma 2 11 3 3 2" xfId="5471"/>
    <cellStyle name="Comma 2 11 3 3 2 2" xfId="5472"/>
    <cellStyle name="Comma 2 11 3 3 2 2 2" xfId="5473"/>
    <cellStyle name="Comma 2 11 3 3 2 2 3" xfId="5474"/>
    <cellStyle name="Comma 2 11 3 3 2 3" xfId="5475"/>
    <cellStyle name="Comma 2 11 3 3 2 3 2" xfId="5476"/>
    <cellStyle name="Comma 2 11 3 3 2 3 3" xfId="5477"/>
    <cellStyle name="Comma 2 11 3 3 2 4" xfId="5478"/>
    <cellStyle name="Comma 2 11 3 3 2 4 2" xfId="5479"/>
    <cellStyle name="Comma 2 11 3 3 2 4 3" xfId="5480"/>
    <cellStyle name="Comma 2 11 3 3 2 5" xfId="5481"/>
    <cellStyle name="Comma 2 11 3 3 2 5 2" xfId="5482"/>
    <cellStyle name="Comma 2 11 3 3 2 5 3" xfId="5483"/>
    <cellStyle name="Comma 2 11 3 3 2 6" xfId="5484"/>
    <cellStyle name="Comma 2 11 3 3 2 7" xfId="5485"/>
    <cellStyle name="Comma 2 11 3 3 3" xfId="5486"/>
    <cellStyle name="Comma 2 11 3 3 3 2" xfId="5487"/>
    <cellStyle name="Comma 2 11 3 3 3 3" xfId="5488"/>
    <cellStyle name="Comma 2 11 3 3 4" xfId="5489"/>
    <cellStyle name="Comma 2 11 3 3 4 2" xfId="5490"/>
    <cellStyle name="Comma 2 11 3 3 4 3" xfId="5491"/>
    <cellStyle name="Comma 2 11 3 3 5" xfId="5492"/>
    <cellStyle name="Comma 2 11 3 3 5 2" xfId="5493"/>
    <cellStyle name="Comma 2 11 3 3 5 3" xfId="5494"/>
    <cellStyle name="Comma 2 11 3 3 6" xfId="5495"/>
    <cellStyle name="Comma 2 11 3 3 6 2" xfId="5496"/>
    <cellStyle name="Comma 2 11 3 3 6 3" xfId="5497"/>
    <cellStyle name="Comma 2 11 3 3 7" xfId="5498"/>
    <cellStyle name="Comma 2 11 3 3 8" xfId="5499"/>
    <cellStyle name="Comma 2 11 3 4" xfId="5500"/>
    <cellStyle name="Comma 2 11 3 4 2" xfId="5501"/>
    <cellStyle name="Comma 2 11 3 4 2 2" xfId="5502"/>
    <cellStyle name="Comma 2 11 3 4 2 2 2" xfId="5503"/>
    <cellStyle name="Comma 2 11 3 4 2 2 3" xfId="5504"/>
    <cellStyle name="Comma 2 11 3 4 2 3" xfId="5505"/>
    <cellStyle name="Comma 2 11 3 4 2 3 2" xfId="5506"/>
    <cellStyle name="Comma 2 11 3 4 2 3 3" xfId="5507"/>
    <cellStyle name="Comma 2 11 3 4 2 4" xfId="5508"/>
    <cellStyle name="Comma 2 11 3 4 2 4 2" xfId="5509"/>
    <cellStyle name="Comma 2 11 3 4 2 4 3" xfId="5510"/>
    <cellStyle name="Comma 2 11 3 4 2 5" xfId="5511"/>
    <cellStyle name="Comma 2 11 3 4 2 5 2" xfId="5512"/>
    <cellStyle name="Comma 2 11 3 4 2 5 3" xfId="5513"/>
    <cellStyle name="Comma 2 11 3 4 2 6" xfId="5514"/>
    <cellStyle name="Comma 2 11 3 4 2 7" xfId="5515"/>
    <cellStyle name="Comma 2 11 3 4 3" xfId="5516"/>
    <cellStyle name="Comma 2 11 3 4 3 2" xfId="5517"/>
    <cellStyle name="Comma 2 11 3 4 3 3" xfId="5518"/>
    <cellStyle name="Comma 2 11 3 4 4" xfId="5519"/>
    <cellStyle name="Comma 2 11 3 4 4 2" xfId="5520"/>
    <cellStyle name="Comma 2 11 3 4 4 3" xfId="5521"/>
    <cellStyle name="Comma 2 11 3 4 5" xfId="5522"/>
    <cellStyle name="Comma 2 11 3 4 5 2" xfId="5523"/>
    <cellStyle name="Comma 2 11 3 4 5 3" xfId="5524"/>
    <cellStyle name="Comma 2 11 3 4 6" xfId="5525"/>
    <cellStyle name="Comma 2 11 3 4 6 2" xfId="5526"/>
    <cellStyle name="Comma 2 11 3 4 6 3" xfId="5527"/>
    <cellStyle name="Comma 2 11 3 4 7" xfId="5528"/>
    <cellStyle name="Comma 2 11 3 4 8" xfId="5529"/>
    <cellStyle name="Comma 2 11 3 5" xfId="5530"/>
    <cellStyle name="Comma 2 11 3 5 2" xfId="5531"/>
    <cellStyle name="Comma 2 11 3 5 2 2" xfId="5532"/>
    <cellStyle name="Comma 2 11 3 5 2 3" xfId="5533"/>
    <cellStyle name="Comma 2 11 3 5 3" xfId="5534"/>
    <cellStyle name="Comma 2 11 3 5 3 2" xfId="5535"/>
    <cellStyle name="Comma 2 11 3 5 3 3" xfId="5536"/>
    <cellStyle name="Comma 2 11 3 5 4" xfId="5537"/>
    <cellStyle name="Comma 2 11 3 5 4 2" xfId="5538"/>
    <cellStyle name="Comma 2 11 3 5 4 3" xfId="5539"/>
    <cellStyle name="Comma 2 11 3 5 5" xfId="5540"/>
    <cellStyle name="Comma 2 11 3 5 5 2" xfId="5541"/>
    <cellStyle name="Comma 2 11 3 5 5 3" xfId="5542"/>
    <cellStyle name="Comma 2 11 3 5 6" xfId="5543"/>
    <cellStyle name="Comma 2 11 3 5 7" xfId="5544"/>
    <cellStyle name="Comma 2 11 3 6" xfId="5545"/>
    <cellStyle name="Comma 2 11 3 6 2" xfId="5546"/>
    <cellStyle name="Comma 2 11 3 6 2 2" xfId="5547"/>
    <cellStyle name="Comma 2 11 3 6 2 3" xfId="5548"/>
    <cellStyle name="Comma 2 11 3 6 3" xfId="5549"/>
    <cellStyle name="Comma 2 11 3 6 3 2" xfId="5550"/>
    <cellStyle name="Comma 2 11 3 6 3 3" xfId="5551"/>
    <cellStyle name="Comma 2 11 3 6 4" xfId="5552"/>
    <cellStyle name="Comma 2 11 3 6 4 2" xfId="5553"/>
    <cellStyle name="Comma 2 11 3 6 4 3" xfId="5554"/>
    <cellStyle name="Comma 2 11 3 6 5" xfId="5555"/>
    <cellStyle name="Comma 2 11 3 6 5 2" xfId="5556"/>
    <cellStyle name="Comma 2 11 3 6 5 3" xfId="5557"/>
    <cellStyle name="Comma 2 11 3 6 6" xfId="5558"/>
    <cellStyle name="Comma 2 11 3 6 7" xfId="5559"/>
    <cellStyle name="Comma 2 11 3 7" xfId="5560"/>
    <cellStyle name="Comma 2 11 3 7 2" xfId="5561"/>
    <cellStyle name="Comma 2 11 3 7 2 2" xfId="5562"/>
    <cellStyle name="Comma 2 11 3 7 2 3" xfId="5563"/>
    <cellStyle name="Comma 2 11 3 7 3" xfId="5564"/>
    <cellStyle name="Comma 2 11 3 7 3 2" xfId="5565"/>
    <cellStyle name="Comma 2 11 3 7 3 3" xfId="5566"/>
    <cellStyle name="Comma 2 11 3 7 4" xfId="5567"/>
    <cellStyle name="Comma 2 11 3 7 4 2" xfId="5568"/>
    <cellStyle name="Comma 2 11 3 7 4 3" xfId="5569"/>
    <cellStyle name="Comma 2 11 3 7 5" xfId="5570"/>
    <cellStyle name="Comma 2 11 3 7 5 2" xfId="5571"/>
    <cellStyle name="Comma 2 11 3 7 5 3" xfId="5572"/>
    <cellStyle name="Comma 2 11 3 7 6" xfId="5573"/>
    <cellStyle name="Comma 2 11 3 7 7" xfId="5574"/>
    <cellStyle name="Comma 2 11 3 8" xfId="5575"/>
    <cellStyle name="Comma 2 11 3 8 2" xfId="5576"/>
    <cellStyle name="Comma 2 11 3 8 2 2" xfId="5577"/>
    <cellStyle name="Comma 2 11 3 8 2 3" xfId="5578"/>
    <cellStyle name="Comma 2 11 3 8 3" xfId="5579"/>
    <cellStyle name="Comma 2 11 3 8 3 2" xfId="5580"/>
    <cellStyle name="Comma 2 11 3 8 3 3" xfId="5581"/>
    <cellStyle name="Comma 2 11 3 8 4" xfId="5582"/>
    <cellStyle name="Comma 2 11 3 8 4 2" xfId="5583"/>
    <cellStyle name="Comma 2 11 3 8 4 3" xfId="5584"/>
    <cellStyle name="Comma 2 11 3 8 5" xfId="5585"/>
    <cellStyle name="Comma 2 11 3 8 5 2" xfId="5586"/>
    <cellStyle name="Comma 2 11 3 8 5 3" xfId="5587"/>
    <cellStyle name="Comma 2 11 3 8 6" xfId="5588"/>
    <cellStyle name="Comma 2 11 3 8 7" xfId="5589"/>
    <cellStyle name="Comma 2 11 3 9" xfId="5590"/>
    <cellStyle name="Comma 2 11 3 9 2" xfId="5591"/>
    <cellStyle name="Comma 2 11 3 9 3" xfId="5592"/>
    <cellStyle name="Comma 2 11 4" xfId="5593"/>
    <cellStyle name="Comma 2 11 4 10" xfId="5594"/>
    <cellStyle name="Comma 2 11 4 11" xfId="5595"/>
    <cellStyle name="Comma 2 11 4 2" xfId="5596"/>
    <cellStyle name="Comma 2 11 4 2 2" xfId="5597"/>
    <cellStyle name="Comma 2 11 4 2 2 2" xfId="5598"/>
    <cellStyle name="Comma 2 11 4 2 2 2 2" xfId="5599"/>
    <cellStyle name="Comma 2 11 4 2 2 2 3" xfId="5600"/>
    <cellStyle name="Comma 2 11 4 2 2 3" xfId="5601"/>
    <cellStyle name="Comma 2 11 4 2 2 3 2" xfId="5602"/>
    <cellStyle name="Comma 2 11 4 2 2 3 3" xfId="5603"/>
    <cellStyle name="Comma 2 11 4 2 2 4" xfId="5604"/>
    <cellStyle name="Comma 2 11 4 2 2 4 2" xfId="5605"/>
    <cellStyle name="Comma 2 11 4 2 2 4 3" xfId="5606"/>
    <cellStyle name="Comma 2 11 4 2 2 5" xfId="5607"/>
    <cellStyle name="Comma 2 11 4 2 2 5 2" xfId="5608"/>
    <cellStyle name="Comma 2 11 4 2 2 5 3" xfId="5609"/>
    <cellStyle name="Comma 2 11 4 2 2 6" xfId="5610"/>
    <cellStyle name="Comma 2 11 4 2 2 7" xfId="5611"/>
    <cellStyle name="Comma 2 11 4 2 3" xfId="5612"/>
    <cellStyle name="Comma 2 11 4 2 3 2" xfId="5613"/>
    <cellStyle name="Comma 2 11 4 2 3 3" xfId="5614"/>
    <cellStyle name="Comma 2 11 4 2 4" xfId="5615"/>
    <cellStyle name="Comma 2 11 4 2 4 2" xfId="5616"/>
    <cellStyle name="Comma 2 11 4 2 4 3" xfId="5617"/>
    <cellStyle name="Comma 2 11 4 2 5" xfId="5618"/>
    <cellStyle name="Comma 2 11 4 2 5 2" xfId="5619"/>
    <cellStyle name="Comma 2 11 4 2 5 3" xfId="5620"/>
    <cellStyle name="Comma 2 11 4 2 6" xfId="5621"/>
    <cellStyle name="Comma 2 11 4 2 6 2" xfId="5622"/>
    <cellStyle name="Comma 2 11 4 2 6 3" xfId="5623"/>
    <cellStyle name="Comma 2 11 4 2 7" xfId="5624"/>
    <cellStyle name="Comma 2 11 4 2 8" xfId="5625"/>
    <cellStyle name="Comma 2 11 4 3" xfId="5626"/>
    <cellStyle name="Comma 2 11 4 3 2" xfId="5627"/>
    <cellStyle name="Comma 2 11 4 3 2 2" xfId="5628"/>
    <cellStyle name="Comma 2 11 4 3 2 3" xfId="5629"/>
    <cellStyle name="Comma 2 11 4 3 3" xfId="5630"/>
    <cellStyle name="Comma 2 11 4 3 3 2" xfId="5631"/>
    <cellStyle name="Comma 2 11 4 3 3 3" xfId="5632"/>
    <cellStyle name="Comma 2 11 4 3 4" xfId="5633"/>
    <cellStyle name="Comma 2 11 4 3 4 2" xfId="5634"/>
    <cellStyle name="Comma 2 11 4 3 4 3" xfId="5635"/>
    <cellStyle name="Comma 2 11 4 3 5" xfId="5636"/>
    <cellStyle name="Comma 2 11 4 3 5 2" xfId="5637"/>
    <cellStyle name="Comma 2 11 4 3 5 3" xfId="5638"/>
    <cellStyle name="Comma 2 11 4 3 6" xfId="5639"/>
    <cellStyle name="Comma 2 11 4 3 7" xfId="5640"/>
    <cellStyle name="Comma 2 11 4 4" xfId="5641"/>
    <cellStyle name="Comma 2 11 4 4 2" xfId="5642"/>
    <cellStyle name="Comma 2 11 4 4 2 2" xfId="5643"/>
    <cellStyle name="Comma 2 11 4 4 2 3" xfId="5644"/>
    <cellStyle name="Comma 2 11 4 4 3" xfId="5645"/>
    <cellStyle name="Comma 2 11 4 4 3 2" xfId="5646"/>
    <cellStyle name="Comma 2 11 4 4 3 3" xfId="5647"/>
    <cellStyle name="Comma 2 11 4 4 4" xfId="5648"/>
    <cellStyle name="Comma 2 11 4 4 4 2" xfId="5649"/>
    <cellStyle name="Comma 2 11 4 4 4 3" xfId="5650"/>
    <cellStyle name="Comma 2 11 4 4 5" xfId="5651"/>
    <cellStyle name="Comma 2 11 4 4 5 2" xfId="5652"/>
    <cellStyle name="Comma 2 11 4 4 5 3" xfId="5653"/>
    <cellStyle name="Comma 2 11 4 4 6" xfId="5654"/>
    <cellStyle name="Comma 2 11 4 4 7" xfId="5655"/>
    <cellStyle name="Comma 2 11 4 5" xfId="5656"/>
    <cellStyle name="Comma 2 11 4 5 2" xfId="5657"/>
    <cellStyle name="Comma 2 11 4 5 2 2" xfId="5658"/>
    <cellStyle name="Comma 2 11 4 5 2 3" xfId="5659"/>
    <cellStyle name="Comma 2 11 4 5 3" xfId="5660"/>
    <cellStyle name="Comma 2 11 4 5 3 2" xfId="5661"/>
    <cellStyle name="Comma 2 11 4 5 3 3" xfId="5662"/>
    <cellStyle name="Comma 2 11 4 5 4" xfId="5663"/>
    <cellStyle name="Comma 2 11 4 5 4 2" xfId="5664"/>
    <cellStyle name="Comma 2 11 4 5 4 3" xfId="5665"/>
    <cellStyle name="Comma 2 11 4 5 5" xfId="5666"/>
    <cellStyle name="Comma 2 11 4 5 5 2" xfId="5667"/>
    <cellStyle name="Comma 2 11 4 5 5 3" xfId="5668"/>
    <cellStyle name="Comma 2 11 4 5 6" xfId="5669"/>
    <cellStyle name="Comma 2 11 4 5 7" xfId="5670"/>
    <cellStyle name="Comma 2 11 4 6" xfId="5671"/>
    <cellStyle name="Comma 2 11 4 6 2" xfId="5672"/>
    <cellStyle name="Comma 2 11 4 6 3" xfId="5673"/>
    <cellStyle name="Comma 2 11 4 7" xfId="5674"/>
    <cellStyle name="Comma 2 11 4 7 2" xfId="5675"/>
    <cellStyle name="Comma 2 11 4 7 3" xfId="5676"/>
    <cellStyle name="Comma 2 11 4 8" xfId="5677"/>
    <cellStyle name="Comma 2 11 4 8 2" xfId="5678"/>
    <cellStyle name="Comma 2 11 4 8 3" xfId="5679"/>
    <cellStyle name="Comma 2 11 4 9" xfId="5680"/>
    <cellStyle name="Comma 2 11 4 9 2" xfId="5681"/>
    <cellStyle name="Comma 2 11 4 9 3" xfId="5682"/>
    <cellStyle name="Comma 2 11 5" xfId="5683"/>
    <cellStyle name="Comma 2 11 5 2" xfId="5684"/>
    <cellStyle name="Comma 2 11 5 2 2" xfId="5685"/>
    <cellStyle name="Comma 2 11 5 2 2 2" xfId="5686"/>
    <cellStyle name="Comma 2 11 5 2 2 3" xfId="5687"/>
    <cellStyle name="Comma 2 11 5 2 3" xfId="5688"/>
    <cellStyle name="Comma 2 11 5 2 3 2" xfId="5689"/>
    <cellStyle name="Comma 2 11 5 2 3 3" xfId="5690"/>
    <cellStyle name="Comma 2 11 5 2 4" xfId="5691"/>
    <cellStyle name="Comma 2 11 5 2 4 2" xfId="5692"/>
    <cellStyle name="Comma 2 11 5 2 4 3" xfId="5693"/>
    <cellStyle name="Comma 2 11 5 2 5" xfId="5694"/>
    <cellStyle name="Comma 2 11 5 2 5 2" xfId="5695"/>
    <cellStyle name="Comma 2 11 5 2 5 3" xfId="5696"/>
    <cellStyle name="Comma 2 11 5 2 6" xfId="5697"/>
    <cellStyle name="Comma 2 11 5 2 7" xfId="5698"/>
    <cellStyle name="Comma 2 11 5 3" xfId="5699"/>
    <cellStyle name="Comma 2 11 5 3 2" xfId="5700"/>
    <cellStyle name="Comma 2 11 5 3 3" xfId="5701"/>
    <cellStyle name="Comma 2 11 5 4" xfId="5702"/>
    <cellStyle name="Comma 2 11 5 4 2" xfId="5703"/>
    <cellStyle name="Comma 2 11 5 4 3" xfId="5704"/>
    <cellStyle name="Comma 2 11 5 5" xfId="5705"/>
    <cellStyle name="Comma 2 11 5 5 2" xfId="5706"/>
    <cellStyle name="Comma 2 11 5 5 3" xfId="5707"/>
    <cellStyle name="Comma 2 11 5 6" xfId="5708"/>
    <cellStyle name="Comma 2 11 5 6 2" xfId="5709"/>
    <cellStyle name="Comma 2 11 5 6 3" xfId="5710"/>
    <cellStyle name="Comma 2 11 5 7" xfId="5711"/>
    <cellStyle name="Comma 2 11 5 8" xfId="5712"/>
    <cellStyle name="Comma 2 11 6" xfId="5713"/>
    <cellStyle name="Comma 2 11 6 2" xfId="5714"/>
    <cellStyle name="Comma 2 11 6 2 2" xfId="5715"/>
    <cellStyle name="Comma 2 11 6 2 2 2" xfId="5716"/>
    <cellStyle name="Comma 2 11 6 2 2 3" xfId="5717"/>
    <cellStyle name="Comma 2 11 6 2 3" xfId="5718"/>
    <cellStyle name="Comma 2 11 6 2 3 2" xfId="5719"/>
    <cellStyle name="Comma 2 11 6 2 3 3" xfId="5720"/>
    <cellStyle name="Comma 2 11 6 2 4" xfId="5721"/>
    <cellStyle name="Comma 2 11 6 2 4 2" xfId="5722"/>
    <cellStyle name="Comma 2 11 6 2 4 3" xfId="5723"/>
    <cellStyle name="Comma 2 11 6 2 5" xfId="5724"/>
    <cellStyle name="Comma 2 11 6 2 5 2" xfId="5725"/>
    <cellStyle name="Comma 2 11 6 2 5 3" xfId="5726"/>
    <cellStyle name="Comma 2 11 6 2 6" xfId="5727"/>
    <cellStyle name="Comma 2 11 6 2 7" xfId="5728"/>
    <cellStyle name="Comma 2 11 6 3" xfId="5729"/>
    <cellStyle name="Comma 2 11 6 3 2" xfId="5730"/>
    <cellStyle name="Comma 2 11 6 3 3" xfId="5731"/>
    <cellStyle name="Comma 2 11 6 4" xfId="5732"/>
    <cellStyle name="Comma 2 11 6 4 2" xfId="5733"/>
    <cellStyle name="Comma 2 11 6 4 3" xfId="5734"/>
    <cellStyle name="Comma 2 11 6 5" xfId="5735"/>
    <cellStyle name="Comma 2 11 6 5 2" xfId="5736"/>
    <cellStyle name="Comma 2 11 6 5 3" xfId="5737"/>
    <cellStyle name="Comma 2 11 6 6" xfId="5738"/>
    <cellStyle name="Comma 2 11 6 6 2" xfId="5739"/>
    <cellStyle name="Comma 2 11 6 6 3" xfId="5740"/>
    <cellStyle name="Comma 2 11 6 7" xfId="5741"/>
    <cellStyle name="Comma 2 11 6 8" xfId="5742"/>
    <cellStyle name="Comma 2 11 7" xfId="5743"/>
    <cellStyle name="Comma 2 11 7 2" xfId="5744"/>
    <cellStyle name="Comma 2 11 7 2 2" xfId="5745"/>
    <cellStyle name="Comma 2 11 7 2 3" xfId="5746"/>
    <cellStyle name="Comma 2 11 7 3" xfId="5747"/>
    <cellStyle name="Comma 2 11 7 3 2" xfId="5748"/>
    <cellStyle name="Comma 2 11 7 3 3" xfId="5749"/>
    <cellStyle name="Comma 2 11 7 4" xfId="5750"/>
    <cellStyle name="Comma 2 11 7 4 2" xfId="5751"/>
    <cellStyle name="Comma 2 11 7 4 3" xfId="5752"/>
    <cellStyle name="Comma 2 11 7 5" xfId="5753"/>
    <cellStyle name="Comma 2 11 7 5 2" xfId="5754"/>
    <cellStyle name="Comma 2 11 7 5 3" xfId="5755"/>
    <cellStyle name="Comma 2 11 7 6" xfId="5756"/>
    <cellStyle name="Comma 2 11 7 7" xfId="5757"/>
    <cellStyle name="Comma 2 11 8" xfId="5758"/>
    <cellStyle name="Comma 2 11 8 2" xfId="5759"/>
    <cellStyle name="Comma 2 11 8 2 2" xfId="5760"/>
    <cellStyle name="Comma 2 11 8 2 3" xfId="5761"/>
    <cellStyle name="Comma 2 11 8 3" xfId="5762"/>
    <cellStyle name="Comma 2 11 8 3 2" xfId="5763"/>
    <cellStyle name="Comma 2 11 8 3 3" xfId="5764"/>
    <cellStyle name="Comma 2 11 8 4" xfId="5765"/>
    <cellStyle name="Comma 2 11 8 4 2" xfId="5766"/>
    <cellStyle name="Comma 2 11 8 4 3" xfId="5767"/>
    <cellStyle name="Comma 2 11 8 5" xfId="5768"/>
    <cellStyle name="Comma 2 11 8 5 2" xfId="5769"/>
    <cellStyle name="Comma 2 11 8 5 3" xfId="5770"/>
    <cellStyle name="Comma 2 11 8 6" xfId="5771"/>
    <cellStyle name="Comma 2 11 8 7" xfId="5772"/>
    <cellStyle name="Comma 2 11 9" xfId="5773"/>
    <cellStyle name="Comma 2 11 9 2" xfId="5774"/>
    <cellStyle name="Comma 2 11 9 2 2" xfId="5775"/>
    <cellStyle name="Comma 2 11 9 2 3" xfId="5776"/>
    <cellStyle name="Comma 2 11 9 3" xfId="5777"/>
    <cellStyle name="Comma 2 11 9 3 2" xfId="5778"/>
    <cellStyle name="Comma 2 11 9 3 3" xfId="5779"/>
    <cellStyle name="Comma 2 11 9 4" xfId="5780"/>
    <cellStyle name="Comma 2 11 9 4 2" xfId="5781"/>
    <cellStyle name="Comma 2 11 9 4 3" xfId="5782"/>
    <cellStyle name="Comma 2 11 9 5" xfId="5783"/>
    <cellStyle name="Comma 2 11 9 5 2" xfId="5784"/>
    <cellStyle name="Comma 2 11 9 5 3" xfId="5785"/>
    <cellStyle name="Comma 2 11 9 6" xfId="5786"/>
    <cellStyle name="Comma 2 11 9 7" xfId="5787"/>
    <cellStyle name="Comma 2 12" xfId="5788"/>
    <cellStyle name="Comma 2 12 10" xfId="5789"/>
    <cellStyle name="Comma 2 12 11" xfId="5790"/>
    <cellStyle name="Comma 2 12 2" xfId="5791"/>
    <cellStyle name="Comma 2 12 2 2" xfId="5792"/>
    <cellStyle name="Comma 2 12 2 2 2" xfId="5793"/>
    <cellStyle name="Comma 2 12 2 2 2 2" xfId="5794"/>
    <cellStyle name="Comma 2 12 2 2 2 3" xfId="5795"/>
    <cellStyle name="Comma 2 12 2 2 3" xfId="5796"/>
    <cellStyle name="Comma 2 12 2 2 3 2" xfId="5797"/>
    <cellStyle name="Comma 2 12 2 2 3 3" xfId="5798"/>
    <cellStyle name="Comma 2 12 2 2 4" xfId="5799"/>
    <cellStyle name="Comma 2 12 2 2 4 2" xfId="5800"/>
    <cellStyle name="Comma 2 12 2 2 4 3" xfId="5801"/>
    <cellStyle name="Comma 2 12 2 2 5" xfId="5802"/>
    <cellStyle name="Comma 2 12 2 2 5 2" xfId="5803"/>
    <cellStyle name="Comma 2 12 2 2 5 3" xfId="5804"/>
    <cellStyle name="Comma 2 12 2 2 6" xfId="5805"/>
    <cellStyle name="Comma 2 12 2 2 7" xfId="5806"/>
    <cellStyle name="Comma 2 12 2 3" xfId="5807"/>
    <cellStyle name="Comma 2 12 2 3 2" xfId="5808"/>
    <cellStyle name="Comma 2 12 2 3 3" xfId="5809"/>
    <cellStyle name="Comma 2 12 2 4" xfId="5810"/>
    <cellStyle name="Comma 2 12 2 4 2" xfId="5811"/>
    <cellStyle name="Comma 2 12 2 4 3" xfId="5812"/>
    <cellStyle name="Comma 2 12 2 5" xfId="5813"/>
    <cellStyle name="Comma 2 12 2 5 2" xfId="5814"/>
    <cellStyle name="Comma 2 12 2 5 3" xfId="5815"/>
    <cellStyle name="Comma 2 12 2 6" xfId="5816"/>
    <cellStyle name="Comma 2 12 2 6 2" xfId="5817"/>
    <cellStyle name="Comma 2 12 2 6 3" xfId="5818"/>
    <cellStyle name="Comma 2 12 2 7" xfId="5819"/>
    <cellStyle name="Comma 2 12 2 8" xfId="5820"/>
    <cellStyle name="Comma 2 12 3" xfId="5821"/>
    <cellStyle name="Comma 2 12 3 2" xfId="5822"/>
    <cellStyle name="Comma 2 12 3 2 2" xfId="5823"/>
    <cellStyle name="Comma 2 12 3 2 3" xfId="5824"/>
    <cellStyle name="Comma 2 12 3 3" xfId="5825"/>
    <cellStyle name="Comma 2 12 3 3 2" xfId="5826"/>
    <cellStyle name="Comma 2 12 3 3 3" xfId="5827"/>
    <cellStyle name="Comma 2 12 3 4" xfId="5828"/>
    <cellStyle name="Comma 2 12 3 4 2" xfId="5829"/>
    <cellStyle name="Comma 2 12 3 4 3" xfId="5830"/>
    <cellStyle name="Comma 2 12 3 5" xfId="5831"/>
    <cellStyle name="Comma 2 12 3 5 2" xfId="5832"/>
    <cellStyle name="Comma 2 12 3 5 3" xfId="5833"/>
    <cellStyle name="Comma 2 12 3 6" xfId="5834"/>
    <cellStyle name="Comma 2 12 3 7" xfId="5835"/>
    <cellStyle name="Comma 2 12 4" xfId="5836"/>
    <cellStyle name="Comma 2 12 4 2" xfId="5837"/>
    <cellStyle name="Comma 2 12 4 2 2" xfId="5838"/>
    <cellStyle name="Comma 2 12 4 2 3" xfId="5839"/>
    <cellStyle name="Comma 2 12 4 3" xfId="5840"/>
    <cellStyle name="Comma 2 12 4 3 2" xfId="5841"/>
    <cellStyle name="Comma 2 12 4 3 3" xfId="5842"/>
    <cellStyle name="Comma 2 12 4 4" xfId="5843"/>
    <cellStyle name="Comma 2 12 4 4 2" xfId="5844"/>
    <cellStyle name="Comma 2 12 4 4 3" xfId="5845"/>
    <cellStyle name="Comma 2 12 4 5" xfId="5846"/>
    <cellStyle name="Comma 2 12 4 5 2" xfId="5847"/>
    <cellStyle name="Comma 2 12 4 5 3" xfId="5848"/>
    <cellStyle name="Comma 2 12 4 6" xfId="5849"/>
    <cellStyle name="Comma 2 12 4 7" xfId="5850"/>
    <cellStyle name="Comma 2 12 5" xfId="5851"/>
    <cellStyle name="Comma 2 12 5 2" xfId="5852"/>
    <cellStyle name="Comma 2 12 5 2 2" xfId="5853"/>
    <cellStyle name="Comma 2 12 5 2 3" xfId="5854"/>
    <cellStyle name="Comma 2 12 5 3" xfId="5855"/>
    <cellStyle name="Comma 2 12 5 3 2" xfId="5856"/>
    <cellStyle name="Comma 2 12 5 3 3" xfId="5857"/>
    <cellStyle name="Comma 2 12 5 4" xfId="5858"/>
    <cellStyle name="Comma 2 12 5 4 2" xfId="5859"/>
    <cellStyle name="Comma 2 12 5 4 3" xfId="5860"/>
    <cellStyle name="Comma 2 12 5 5" xfId="5861"/>
    <cellStyle name="Comma 2 12 5 5 2" xfId="5862"/>
    <cellStyle name="Comma 2 12 5 5 3" xfId="5863"/>
    <cellStyle name="Comma 2 12 5 6" xfId="5864"/>
    <cellStyle name="Comma 2 12 5 7" xfId="5865"/>
    <cellStyle name="Comma 2 12 6" xfId="5866"/>
    <cellStyle name="Comma 2 12 6 2" xfId="5867"/>
    <cellStyle name="Comma 2 12 6 3" xfId="5868"/>
    <cellStyle name="Comma 2 12 7" xfId="5869"/>
    <cellStyle name="Comma 2 12 7 2" xfId="5870"/>
    <cellStyle name="Comma 2 12 7 3" xfId="5871"/>
    <cellStyle name="Comma 2 12 8" xfId="5872"/>
    <cellStyle name="Comma 2 12 8 2" xfId="5873"/>
    <cellStyle name="Comma 2 12 8 3" xfId="5874"/>
    <cellStyle name="Comma 2 12 9" xfId="5875"/>
    <cellStyle name="Comma 2 12 9 2" xfId="5876"/>
    <cellStyle name="Comma 2 12 9 3" xfId="5877"/>
    <cellStyle name="Comma 2 13" xfId="5878"/>
    <cellStyle name="Comma 2 13 10" xfId="5879"/>
    <cellStyle name="Comma 2 13 11" xfId="5880"/>
    <cellStyle name="Comma 2 13 2" xfId="5881"/>
    <cellStyle name="Comma 2 13 2 2" xfId="5882"/>
    <cellStyle name="Comma 2 13 2 2 2" xfId="5883"/>
    <cellStyle name="Comma 2 13 2 2 2 2" xfId="5884"/>
    <cellStyle name="Comma 2 13 2 2 2 3" xfId="5885"/>
    <cellStyle name="Comma 2 13 2 2 3" xfId="5886"/>
    <cellStyle name="Comma 2 13 2 2 3 2" xfId="5887"/>
    <cellStyle name="Comma 2 13 2 2 3 3" xfId="5888"/>
    <cellStyle name="Comma 2 13 2 2 4" xfId="5889"/>
    <cellStyle name="Comma 2 13 2 2 4 2" xfId="5890"/>
    <cellStyle name="Comma 2 13 2 2 4 3" xfId="5891"/>
    <cellStyle name="Comma 2 13 2 2 5" xfId="5892"/>
    <cellStyle name="Comma 2 13 2 2 5 2" xfId="5893"/>
    <cellStyle name="Comma 2 13 2 2 5 3" xfId="5894"/>
    <cellStyle name="Comma 2 13 2 2 6" xfId="5895"/>
    <cellStyle name="Comma 2 13 2 2 7" xfId="5896"/>
    <cellStyle name="Comma 2 13 2 3" xfId="5897"/>
    <cellStyle name="Comma 2 13 2 3 2" xfId="5898"/>
    <cellStyle name="Comma 2 13 2 3 3" xfId="5899"/>
    <cellStyle name="Comma 2 13 2 4" xfId="5900"/>
    <cellStyle name="Comma 2 13 2 4 2" xfId="5901"/>
    <cellStyle name="Comma 2 13 2 4 3" xfId="5902"/>
    <cellStyle name="Comma 2 13 2 5" xfId="5903"/>
    <cellStyle name="Comma 2 13 2 5 2" xfId="5904"/>
    <cellStyle name="Comma 2 13 2 5 3" xfId="5905"/>
    <cellStyle name="Comma 2 13 2 6" xfId="5906"/>
    <cellStyle name="Comma 2 13 2 6 2" xfId="5907"/>
    <cellStyle name="Comma 2 13 2 6 3" xfId="5908"/>
    <cellStyle name="Comma 2 13 2 7" xfId="5909"/>
    <cellStyle name="Comma 2 13 2 8" xfId="5910"/>
    <cellStyle name="Comma 2 13 3" xfId="5911"/>
    <cellStyle name="Comma 2 13 3 2" xfId="5912"/>
    <cellStyle name="Comma 2 13 3 2 2" xfId="5913"/>
    <cellStyle name="Comma 2 13 3 2 3" xfId="5914"/>
    <cellStyle name="Comma 2 13 3 3" xfId="5915"/>
    <cellStyle name="Comma 2 13 3 3 2" xfId="5916"/>
    <cellStyle name="Comma 2 13 3 3 3" xfId="5917"/>
    <cellStyle name="Comma 2 13 3 4" xfId="5918"/>
    <cellStyle name="Comma 2 13 3 4 2" xfId="5919"/>
    <cellStyle name="Comma 2 13 3 4 3" xfId="5920"/>
    <cellStyle name="Comma 2 13 3 5" xfId="5921"/>
    <cellStyle name="Comma 2 13 3 5 2" xfId="5922"/>
    <cellStyle name="Comma 2 13 3 5 3" xfId="5923"/>
    <cellStyle name="Comma 2 13 3 6" xfId="5924"/>
    <cellStyle name="Comma 2 13 3 7" xfId="5925"/>
    <cellStyle name="Comma 2 13 4" xfId="5926"/>
    <cellStyle name="Comma 2 13 4 2" xfId="5927"/>
    <cellStyle name="Comma 2 13 4 2 2" xfId="5928"/>
    <cellStyle name="Comma 2 13 4 2 3" xfId="5929"/>
    <cellStyle name="Comma 2 13 4 3" xfId="5930"/>
    <cellStyle name="Comma 2 13 4 3 2" xfId="5931"/>
    <cellStyle name="Comma 2 13 4 3 3" xfId="5932"/>
    <cellStyle name="Comma 2 13 4 4" xfId="5933"/>
    <cellStyle name="Comma 2 13 4 4 2" xfId="5934"/>
    <cellStyle name="Comma 2 13 4 4 3" xfId="5935"/>
    <cellStyle name="Comma 2 13 4 5" xfId="5936"/>
    <cellStyle name="Comma 2 13 4 5 2" xfId="5937"/>
    <cellStyle name="Comma 2 13 4 5 3" xfId="5938"/>
    <cellStyle name="Comma 2 13 4 6" xfId="5939"/>
    <cellStyle name="Comma 2 13 4 7" xfId="5940"/>
    <cellStyle name="Comma 2 13 5" xfId="5941"/>
    <cellStyle name="Comma 2 13 5 2" xfId="5942"/>
    <cellStyle name="Comma 2 13 5 2 2" xfId="5943"/>
    <cellStyle name="Comma 2 13 5 2 3" xfId="5944"/>
    <cellStyle name="Comma 2 13 5 3" xfId="5945"/>
    <cellStyle name="Comma 2 13 5 3 2" xfId="5946"/>
    <cellStyle name="Comma 2 13 5 3 3" xfId="5947"/>
    <cellStyle name="Comma 2 13 5 4" xfId="5948"/>
    <cellStyle name="Comma 2 13 5 4 2" xfId="5949"/>
    <cellStyle name="Comma 2 13 5 4 3" xfId="5950"/>
    <cellStyle name="Comma 2 13 5 5" xfId="5951"/>
    <cellStyle name="Comma 2 13 5 5 2" xfId="5952"/>
    <cellStyle name="Comma 2 13 5 5 3" xfId="5953"/>
    <cellStyle name="Comma 2 13 5 6" xfId="5954"/>
    <cellStyle name="Comma 2 13 5 7" xfId="5955"/>
    <cellStyle name="Comma 2 13 6" xfId="5956"/>
    <cellStyle name="Comma 2 13 6 2" xfId="5957"/>
    <cellStyle name="Comma 2 13 6 3" xfId="5958"/>
    <cellStyle name="Comma 2 13 7" xfId="5959"/>
    <cellStyle name="Comma 2 13 7 2" xfId="5960"/>
    <cellStyle name="Comma 2 13 7 3" xfId="5961"/>
    <cellStyle name="Comma 2 13 8" xfId="5962"/>
    <cellStyle name="Comma 2 13 8 2" xfId="5963"/>
    <cellStyle name="Comma 2 13 8 3" xfId="5964"/>
    <cellStyle name="Comma 2 13 9" xfId="5965"/>
    <cellStyle name="Comma 2 13 9 2" xfId="5966"/>
    <cellStyle name="Comma 2 13 9 3" xfId="5967"/>
    <cellStyle name="Comma 2 14" xfId="5968"/>
    <cellStyle name="Comma 2 14 10" xfId="5969"/>
    <cellStyle name="Comma 2 14 11" xfId="5970"/>
    <cellStyle name="Comma 2 14 2" xfId="5971"/>
    <cellStyle name="Comma 2 14 2 2" xfId="5972"/>
    <cellStyle name="Comma 2 14 2 2 2" xfId="5973"/>
    <cellStyle name="Comma 2 14 2 2 2 2" xfId="5974"/>
    <cellStyle name="Comma 2 14 2 2 2 3" xfId="5975"/>
    <cellStyle name="Comma 2 14 2 2 3" xfId="5976"/>
    <cellStyle name="Comma 2 14 2 2 3 2" xfId="5977"/>
    <cellStyle name="Comma 2 14 2 2 3 3" xfId="5978"/>
    <cellStyle name="Comma 2 14 2 2 4" xfId="5979"/>
    <cellStyle name="Comma 2 14 2 2 4 2" xfId="5980"/>
    <cellStyle name="Comma 2 14 2 2 4 3" xfId="5981"/>
    <cellStyle name="Comma 2 14 2 2 5" xfId="5982"/>
    <cellStyle name="Comma 2 14 2 2 5 2" xfId="5983"/>
    <cellStyle name="Comma 2 14 2 2 5 3" xfId="5984"/>
    <cellStyle name="Comma 2 14 2 2 6" xfId="5985"/>
    <cellStyle name="Comma 2 14 2 2 7" xfId="5986"/>
    <cellStyle name="Comma 2 14 2 3" xfId="5987"/>
    <cellStyle name="Comma 2 14 2 3 2" xfId="5988"/>
    <cellStyle name="Comma 2 14 2 3 3" xfId="5989"/>
    <cellStyle name="Comma 2 14 2 4" xfId="5990"/>
    <cellStyle name="Comma 2 14 2 4 2" xfId="5991"/>
    <cellStyle name="Comma 2 14 2 4 3" xfId="5992"/>
    <cellStyle name="Comma 2 14 2 5" xfId="5993"/>
    <cellStyle name="Comma 2 14 2 5 2" xfId="5994"/>
    <cellStyle name="Comma 2 14 2 5 3" xfId="5995"/>
    <cellStyle name="Comma 2 14 2 6" xfId="5996"/>
    <cellStyle name="Comma 2 14 2 6 2" xfId="5997"/>
    <cellStyle name="Comma 2 14 2 6 3" xfId="5998"/>
    <cellStyle name="Comma 2 14 2 7" xfId="5999"/>
    <cellStyle name="Comma 2 14 2 8" xfId="6000"/>
    <cellStyle name="Comma 2 14 3" xfId="6001"/>
    <cellStyle name="Comma 2 14 3 2" xfId="6002"/>
    <cellStyle name="Comma 2 14 3 2 2" xfId="6003"/>
    <cellStyle name="Comma 2 14 3 2 3" xfId="6004"/>
    <cellStyle name="Comma 2 14 3 3" xfId="6005"/>
    <cellStyle name="Comma 2 14 3 3 2" xfId="6006"/>
    <cellStyle name="Comma 2 14 3 3 3" xfId="6007"/>
    <cellStyle name="Comma 2 14 3 4" xfId="6008"/>
    <cellStyle name="Comma 2 14 3 4 2" xfId="6009"/>
    <cellStyle name="Comma 2 14 3 4 3" xfId="6010"/>
    <cellStyle name="Comma 2 14 3 5" xfId="6011"/>
    <cellStyle name="Comma 2 14 3 5 2" xfId="6012"/>
    <cellStyle name="Comma 2 14 3 5 3" xfId="6013"/>
    <cellStyle name="Comma 2 14 3 6" xfId="6014"/>
    <cellStyle name="Comma 2 14 3 7" xfId="6015"/>
    <cellStyle name="Comma 2 14 4" xfId="6016"/>
    <cellStyle name="Comma 2 14 4 2" xfId="6017"/>
    <cellStyle name="Comma 2 14 4 2 2" xfId="6018"/>
    <cellStyle name="Comma 2 14 4 2 3" xfId="6019"/>
    <cellStyle name="Comma 2 14 4 3" xfId="6020"/>
    <cellStyle name="Comma 2 14 4 3 2" xfId="6021"/>
    <cellStyle name="Comma 2 14 4 3 3" xfId="6022"/>
    <cellStyle name="Comma 2 14 4 4" xfId="6023"/>
    <cellStyle name="Comma 2 14 4 4 2" xfId="6024"/>
    <cellStyle name="Comma 2 14 4 4 3" xfId="6025"/>
    <cellStyle name="Comma 2 14 4 5" xfId="6026"/>
    <cellStyle name="Comma 2 14 4 5 2" xfId="6027"/>
    <cellStyle name="Comma 2 14 4 5 3" xfId="6028"/>
    <cellStyle name="Comma 2 14 4 6" xfId="6029"/>
    <cellStyle name="Comma 2 14 4 7" xfId="6030"/>
    <cellStyle name="Comma 2 14 5" xfId="6031"/>
    <cellStyle name="Comma 2 14 5 2" xfId="6032"/>
    <cellStyle name="Comma 2 14 5 2 2" xfId="6033"/>
    <cellStyle name="Comma 2 14 5 2 3" xfId="6034"/>
    <cellStyle name="Comma 2 14 5 3" xfId="6035"/>
    <cellStyle name="Comma 2 14 5 3 2" xfId="6036"/>
    <cellStyle name="Comma 2 14 5 3 3" xfId="6037"/>
    <cellStyle name="Comma 2 14 5 4" xfId="6038"/>
    <cellStyle name="Comma 2 14 5 4 2" xfId="6039"/>
    <cellStyle name="Comma 2 14 5 4 3" xfId="6040"/>
    <cellStyle name="Comma 2 14 5 5" xfId="6041"/>
    <cellStyle name="Comma 2 14 5 5 2" xfId="6042"/>
    <cellStyle name="Comma 2 14 5 5 3" xfId="6043"/>
    <cellStyle name="Comma 2 14 5 6" xfId="6044"/>
    <cellStyle name="Comma 2 14 5 7" xfId="6045"/>
    <cellStyle name="Comma 2 14 6" xfId="6046"/>
    <cellStyle name="Comma 2 14 6 2" xfId="6047"/>
    <cellStyle name="Comma 2 14 6 3" xfId="6048"/>
    <cellStyle name="Comma 2 14 7" xfId="6049"/>
    <cellStyle name="Comma 2 14 7 2" xfId="6050"/>
    <cellStyle name="Comma 2 14 7 3" xfId="6051"/>
    <cellStyle name="Comma 2 14 8" xfId="6052"/>
    <cellStyle name="Comma 2 14 8 2" xfId="6053"/>
    <cellStyle name="Comma 2 14 8 3" xfId="6054"/>
    <cellStyle name="Comma 2 14 9" xfId="6055"/>
    <cellStyle name="Comma 2 14 9 2" xfId="6056"/>
    <cellStyle name="Comma 2 14 9 3" xfId="6057"/>
    <cellStyle name="Comma 2 15" xfId="6058"/>
    <cellStyle name="Comma 2 15 2" xfId="6059"/>
    <cellStyle name="Comma 2 15 2 2" xfId="6060"/>
    <cellStyle name="Comma 2 15 2 2 2" xfId="6061"/>
    <cellStyle name="Comma 2 15 2 2 3" xfId="6062"/>
    <cellStyle name="Comma 2 15 2 3" xfId="6063"/>
    <cellStyle name="Comma 2 15 2 3 2" xfId="6064"/>
    <cellStyle name="Comma 2 15 2 3 3" xfId="6065"/>
    <cellStyle name="Comma 2 15 2 4" xfId="6066"/>
    <cellStyle name="Comma 2 15 2 4 2" xfId="6067"/>
    <cellStyle name="Comma 2 15 2 4 3" xfId="6068"/>
    <cellStyle name="Comma 2 15 2 5" xfId="6069"/>
    <cellStyle name="Comma 2 15 2 5 2" xfId="6070"/>
    <cellStyle name="Comma 2 15 2 5 3" xfId="6071"/>
    <cellStyle name="Comma 2 15 2 6" xfId="6072"/>
    <cellStyle name="Comma 2 15 2 7" xfId="6073"/>
    <cellStyle name="Comma 2 15 3" xfId="6074"/>
    <cellStyle name="Comma 2 15 3 2" xfId="6075"/>
    <cellStyle name="Comma 2 15 3 3" xfId="6076"/>
    <cellStyle name="Comma 2 15 4" xfId="6077"/>
    <cellStyle name="Comma 2 15 4 2" xfId="6078"/>
    <cellStyle name="Comma 2 15 4 3" xfId="6079"/>
    <cellStyle name="Comma 2 15 5" xfId="6080"/>
    <cellStyle name="Comma 2 15 5 2" xfId="6081"/>
    <cellStyle name="Comma 2 15 5 3" xfId="6082"/>
    <cellStyle name="Comma 2 15 6" xfId="6083"/>
    <cellStyle name="Comma 2 15 6 2" xfId="6084"/>
    <cellStyle name="Comma 2 15 6 3" xfId="6085"/>
    <cellStyle name="Comma 2 15 7" xfId="6086"/>
    <cellStyle name="Comma 2 15 8" xfId="6087"/>
    <cellStyle name="Comma 2 16" xfId="6088"/>
    <cellStyle name="Comma 2 16 2" xfId="6089"/>
    <cellStyle name="Comma 2 16 2 2" xfId="6090"/>
    <cellStyle name="Comma 2 16 2 2 2" xfId="6091"/>
    <cellStyle name="Comma 2 16 2 2 3" xfId="6092"/>
    <cellStyle name="Comma 2 16 2 3" xfId="6093"/>
    <cellStyle name="Comma 2 16 2 3 2" xfId="6094"/>
    <cellStyle name="Comma 2 16 2 3 3" xfId="6095"/>
    <cellStyle name="Comma 2 16 2 4" xfId="6096"/>
    <cellStyle name="Comma 2 16 2 4 2" xfId="6097"/>
    <cellStyle name="Comma 2 16 2 4 3" xfId="6098"/>
    <cellStyle name="Comma 2 16 2 5" xfId="6099"/>
    <cellStyle name="Comma 2 16 2 5 2" xfId="6100"/>
    <cellStyle name="Comma 2 16 2 5 3" xfId="6101"/>
    <cellStyle name="Comma 2 16 2 6" xfId="6102"/>
    <cellStyle name="Comma 2 16 2 7" xfId="6103"/>
    <cellStyle name="Comma 2 16 3" xfId="6104"/>
    <cellStyle name="Comma 2 16 3 2" xfId="6105"/>
    <cellStyle name="Comma 2 16 3 3" xfId="6106"/>
    <cellStyle name="Comma 2 16 4" xfId="6107"/>
    <cellStyle name="Comma 2 16 4 2" xfId="6108"/>
    <cellStyle name="Comma 2 16 4 3" xfId="6109"/>
    <cellStyle name="Comma 2 16 5" xfId="6110"/>
    <cellStyle name="Comma 2 16 5 2" xfId="6111"/>
    <cellStyle name="Comma 2 16 5 3" xfId="6112"/>
    <cellStyle name="Comma 2 16 6" xfId="6113"/>
    <cellStyle name="Comma 2 16 6 2" xfId="6114"/>
    <cellStyle name="Comma 2 16 6 3" xfId="6115"/>
    <cellStyle name="Comma 2 16 7" xfId="6116"/>
    <cellStyle name="Comma 2 16 8" xfId="6117"/>
    <cellStyle name="Comma 2 17" xfId="6118"/>
    <cellStyle name="Comma 2 17 2" xfId="6119"/>
    <cellStyle name="Comma 2 17 2 2" xfId="6120"/>
    <cellStyle name="Comma 2 17 2 3" xfId="6121"/>
    <cellStyle name="Comma 2 17 3" xfId="6122"/>
    <cellStyle name="Comma 2 17 3 2" xfId="6123"/>
    <cellStyle name="Comma 2 17 3 3" xfId="6124"/>
    <cellStyle name="Comma 2 17 4" xfId="6125"/>
    <cellStyle name="Comma 2 17 4 2" xfId="6126"/>
    <cellStyle name="Comma 2 17 4 3" xfId="6127"/>
    <cellStyle name="Comma 2 17 5" xfId="6128"/>
    <cellStyle name="Comma 2 17 5 2" xfId="6129"/>
    <cellStyle name="Comma 2 17 5 3" xfId="6130"/>
    <cellStyle name="Comma 2 17 6" xfId="6131"/>
    <cellStyle name="Comma 2 17 7" xfId="6132"/>
    <cellStyle name="Comma 2 18" xfId="6133"/>
    <cellStyle name="Comma 2 18 2" xfId="6134"/>
    <cellStyle name="Comma 2 18 2 2" xfId="6135"/>
    <cellStyle name="Comma 2 18 3" xfId="6136"/>
    <cellStyle name="Comma 2 19" xfId="6137"/>
    <cellStyle name="Comma 2 19 2" xfId="6138"/>
    <cellStyle name="Comma 2 19 2 2" xfId="6139"/>
    <cellStyle name="Comma 2 19 3" xfId="6140"/>
    <cellStyle name="Comma 2 2" xfId="658"/>
    <cellStyle name="Comma 2 2 2" xfId="659"/>
    <cellStyle name="Comma 2 2 2 2" xfId="660"/>
    <cellStyle name="Comma 2 2 2 2 2" xfId="661"/>
    <cellStyle name="Comma 2 2 2 2 2 2" xfId="662"/>
    <cellStyle name="Comma 2 2 2 2 3" xfId="663"/>
    <cellStyle name="Comma 2 2 2 2 4" xfId="6142"/>
    <cellStyle name="Comma 2 2 2 3" xfId="664"/>
    <cellStyle name="Comma 2 2 2 4" xfId="665"/>
    <cellStyle name="Comma 2 2 2 4 2" xfId="666"/>
    <cellStyle name="Comma 2 2 2 5" xfId="667"/>
    <cellStyle name="Comma 2 2 2 6" xfId="6141"/>
    <cellStyle name="Comma 2 2 3" xfId="668"/>
    <cellStyle name="Comma 2 2 3 2" xfId="6143"/>
    <cellStyle name="Comma 2 2 4" xfId="669"/>
    <cellStyle name="Comma 2 2 4 10" xfId="6144"/>
    <cellStyle name="Comma 2 2 4 10 2" xfId="6145"/>
    <cellStyle name="Comma 2 2 4 10 3" xfId="6146"/>
    <cellStyle name="Comma 2 2 4 11" xfId="6147"/>
    <cellStyle name="Comma 2 2 4 11 2" xfId="6148"/>
    <cellStyle name="Comma 2 2 4 11 3" xfId="6149"/>
    <cellStyle name="Comma 2 2 4 12" xfId="6150"/>
    <cellStyle name="Comma 2 2 4 13" xfId="6151"/>
    <cellStyle name="Comma 2 2 4 14" xfId="6152"/>
    <cellStyle name="Comma 2 2 4 15" xfId="6153"/>
    <cellStyle name="Comma 2 2 4 16" xfId="6154"/>
    <cellStyle name="Comma 2 2 4 17" xfId="6155"/>
    <cellStyle name="Comma 2 2 4 18" xfId="6156"/>
    <cellStyle name="Comma 2 2 4 19" xfId="6157"/>
    <cellStyle name="Comma 2 2 4 2" xfId="670"/>
    <cellStyle name="Comma 2 2 4 2 2" xfId="671"/>
    <cellStyle name="Comma 2 2 4 2 2 2" xfId="6158"/>
    <cellStyle name="Comma 2 2 4 2 2 2 2" xfId="6159"/>
    <cellStyle name="Comma 2 2 4 2 2 2 3" xfId="6160"/>
    <cellStyle name="Comma 2 2 4 2 2 3" xfId="6161"/>
    <cellStyle name="Comma 2 2 4 2 2 3 2" xfId="6162"/>
    <cellStyle name="Comma 2 2 4 2 2 3 3" xfId="6163"/>
    <cellStyle name="Comma 2 2 4 2 2 4" xfId="6164"/>
    <cellStyle name="Comma 2 2 4 2 2 4 2" xfId="6165"/>
    <cellStyle name="Comma 2 2 4 2 2 4 3" xfId="6166"/>
    <cellStyle name="Comma 2 2 4 2 2 5" xfId="6167"/>
    <cellStyle name="Comma 2 2 4 2 2 5 2" xfId="6168"/>
    <cellStyle name="Comma 2 2 4 2 2 5 3" xfId="6169"/>
    <cellStyle name="Comma 2 2 4 2 2 6" xfId="6170"/>
    <cellStyle name="Comma 2 2 4 2 2 7" xfId="6171"/>
    <cellStyle name="Comma 2 2 4 2 3" xfId="6172"/>
    <cellStyle name="Comma 2 2 4 2 3 2" xfId="6173"/>
    <cellStyle name="Comma 2 2 4 2 3 3" xfId="6174"/>
    <cellStyle name="Comma 2 2 4 2 4" xfId="6175"/>
    <cellStyle name="Comma 2 2 4 2 4 2" xfId="6176"/>
    <cellStyle name="Comma 2 2 4 2 4 3" xfId="6177"/>
    <cellStyle name="Comma 2 2 4 2 5" xfId="6178"/>
    <cellStyle name="Comma 2 2 4 2 5 2" xfId="6179"/>
    <cellStyle name="Comma 2 2 4 2 5 3" xfId="6180"/>
    <cellStyle name="Comma 2 2 4 2 6" xfId="6181"/>
    <cellStyle name="Comma 2 2 4 2 6 2" xfId="6182"/>
    <cellStyle name="Comma 2 2 4 2 6 3" xfId="6183"/>
    <cellStyle name="Comma 2 2 4 2 7" xfId="6184"/>
    <cellStyle name="Comma 2 2 4 2 8" xfId="6185"/>
    <cellStyle name="Comma 2 2 4 20" xfId="6186"/>
    <cellStyle name="Comma 2 2 4 21" xfId="6187"/>
    <cellStyle name="Comma 2 2 4 22" xfId="6188"/>
    <cellStyle name="Comma 2 2 4 3" xfId="672"/>
    <cellStyle name="Comma 2 2 4 3 2" xfId="6189"/>
    <cellStyle name="Comma 2 2 4 3 2 2" xfId="6190"/>
    <cellStyle name="Comma 2 2 4 3 2 2 2" xfId="6191"/>
    <cellStyle name="Comma 2 2 4 3 2 2 3" xfId="6192"/>
    <cellStyle name="Comma 2 2 4 3 2 3" xfId="6193"/>
    <cellStyle name="Comma 2 2 4 3 2 3 2" xfId="6194"/>
    <cellStyle name="Comma 2 2 4 3 2 3 3" xfId="6195"/>
    <cellStyle name="Comma 2 2 4 3 2 4" xfId="6196"/>
    <cellStyle name="Comma 2 2 4 3 2 4 2" xfId="6197"/>
    <cellStyle name="Comma 2 2 4 3 2 4 3" xfId="6198"/>
    <cellStyle name="Comma 2 2 4 3 2 5" xfId="6199"/>
    <cellStyle name="Comma 2 2 4 3 2 5 2" xfId="6200"/>
    <cellStyle name="Comma 2 2 4 3 2 5 3" xfId="6201"/>
    <cellStyle name="Comma 2 2 4 3 2 6" xfId="6202"/>
    <cellStyle name="Comma 2 2 4 3 2 7" xfId="6203"/>
    <cellStyle name="Comma 2 2 4 3 3" xfId="6204"/>
    <cellStyle name="Comma 2 2 4 3 3 2" xfId="6205"/>
    <cellStyle name="Comma 2 2 4 3 3 3" xfId="6206"/>
    <cellStyle name="Comma 2 2 4 3 4" xfId="6207"/>
    <cellStyle name="Comma 2 2 4 3 4 2" xfId="6208"/>
    <cellStyle name="Comma 2 2 4 3 4 3" xfId="6209"/>
    <cellStyle name="Comma 2 2 4 3 5" xfId="6210"/>
    <cellStyle name="Comma 2 2 4 3 5 2" xfId="6211"/>
    <cellStyle name="Comma 2 2 4 3 5 3" xfId="6212"/>
    <cellStyle name="Comma 2 2 4 3 6" xfId="6213"/>
    <cellStyle name="Comma 2 2 4 3 6 2" xfId="6214"/>
    <cellStyle name="Comma 2 2 4 3 6 3" xfId="6215"/>
    <cellStyle name="Comma 2 2 4 3 7" xfId="6216"/>
    <cellStyle name="Comma 2 2 4 3 8" xfId="6217"/>
    <cellStyle name="Comma 2 2 4 4" xfId="6218"/>
    <cellStyle name="Comma 2 2 4 4 2" xfId="6219"/>
    <cellStyle name="Comma 2 2 4 4 2 2" xfId="6220"/>
    <cellStyle name="Comma 2 2 4 4 2 3" xfId="6221"/>
    <cellStyle name="Comma 2 2 4 4 3" xfId="6222"/>
    <cellStyle name="Comma 2 2 4 4 3 2" xfId="6223"/>
    <cellStyle name="Comma 2 2 4 4 3 3" xfId="6224"/>
    <cellStyle name="Comma 2 2 4 4 4" xfId="6225"/>
    <cellStyle name="Comma 2 2 4 4 4 2" xfId="6226"/>
    <cellStyle name="Comma 2 2 4 4 4 3" xfId="6227"/>
    <cellStyle name="Comma 2 2 4 4 5" xfId="6228"/>
    <cellStyle name="Comma 2 2 4 4 5 2" xfId="6229"/>
    <cellStyle name="Comma 2 2 4 4 5 3" xfId="6230"/>
    <cellStyle name="Comma 2 2 4 4 6" xfId="6231"/>
    <cellStyle name="Comma 2 2 4 4 7" xfId="6232"/>
    <cellStyle name="Comma 2 2 4 5" xfId="6233"/>
    <cellStyle name="Comma 2 2 4 5 2" xfId="6234"/>
    <cellStyle name="Comma 2 2 4 5 2 2" xfId="6235"/>
    <cellStyle name="Comma 2 2 4 5 2 3" xfId="6236"/>
    <cellStyle name="Comma 2 2 4 5 3" xfId="6237"/>
    <cellStyle name="Comma 2 2 4 5 3 2" xfId="6238"/>
    <cellStyle name="Comma 2 2 4 5 3 3" xfId="6239"/>
    <cellStyle name="Comma 2 2 4 5 4" xfId="6240"/>
    <cellStyle name="Comma 2 2 4 5 4 2" xfId="6241"/>
    <cellStyle name="Comma 2 2 4 5 4 3" xfId="6242"/>
    <cellStyle name="Comma 2 2 4 5 5" xfId="6243"/>
    <cellStyle name="Comma 2 2 4 5 5 2" xfId="6244"/>
    <cellStyle name="Comma 2 2 4 5 5 3" xfId="6245"/>
    <cellStyle name="Comma 2 2 4 5 6" xfId="6246"/>
    <cellStyle name="Comma 2 2 4 5 7" xfId="6247"/>
    <cellStyle name="Comma 2 2 4 6" xfId="6248"/>
    <cellStyle name="Comma 2 2 4 6 2" xfId="6249"/>
    <cellStyle name="Comma 2 2 4 6 3" xfId="6250"/>
    <cellStyle name="Comma 2 2 4 7" xfId="6251"/>
    <cellStyle name="Comma 2 2 4 7 2" xfId="6252"/>
    <cellStyle name="Comma 2 2 4 7 3" xfId="6253"/>
    <cellStyle name="Comma 2 2 4 8" xfId="6254"/>
    <cellStyle name="Comma 2 2 4 8 2" xfId="6255"/>
    <cellStyle name="Comma 2 2 4 8 3" xfId="6256"/>
    <cellStyle name="Comma 2 2 4 9" xfId="6257"/>
    <cellStyle name="Comma 2 2 4 9 2" xfId="6258"/>
    <cellStyle name="Comma 2 2 4 9 3" xfId="6259"/>
    <cellStyle name="Comma 2 2 5" xfId="673"/>
    <cellStyle name="Comma 2 2 5 2" xfId="674"/>
    <cellStyle name="Comma 2 2 5 2 2" xfId="675"/>
    <cellStyle name="Comma 2 2 5 3" xfId="676"/>
    <cellStyle name="Comma 2 2 6" xfId="677"/>
    <cellStyle name="Comma 2 2 6 2" xfId="678"/>
    <cellStyle name="Comma 2 2 7" xfId="679"/>
    <cellStyle name="Comma 2 2 8" xfId="1439"/>
    <cellStyle name="Comma 2 20" xfId="6260"/>
    <cellStyle name="Comma 2 20 2" xfId="6261"/>
    <cellStyle name="Comma 2 20 2 2" xfId="6262"/>
    <cellStyle name="Comma 2 20 3" xfId="6263"/>
    <cellStyle name="Comma 2 21" xfId="6264"/>
    <cellStyle name="Comma 2 21 2" xfId="6265"/>
    <cellStyle name="Comma 2 21 2 2" xfId="6266"/>
    <cellStyle name="Comma 2 21 3" xfId="6267"/>
    <cellStyle name="Comma 2 22" xfId="6268"/>
    <cellStyle name="Comma 2 22 2" xfId="6269"/>
    <cellStyle name="Comma 2 22 2 2" xfId="6270"/>
    <cellStyle name="Comma 2 22 3" xfId="6271"/>
    <cellStyle name="Comma 2 23" xfId="6272"/>
    <cellStyle name="Comma 2 23 2" xfId="6273"/>
    <cellStyle name="Comma 2 23 2 2" xfId="6274"/>
    <cellStyle name="Comma 2 23 3" xfId="6275"/>
    <cellStyle name="Comma 2 24" xfId="6276"/>
    <cellStyle name="Comma 2 24 2" xfId="6277"/>
    <cellStyle name="Comma 2 25" xfId="6278"/>
    <cellStyle name="Comma 2 26" xfId="6279"/>
    <cellStyle name="Comma 2 27" xfId="6280"/>
    <cellStyle name="Comma 2 28" xfId="6281"/>
    <cellStyle name="Comma 2 29" xfId="1573"/>
    <cellStyle name="Comma 2 3" xfId="680"/>
    <cellStyle name="Comma 2 3 2" xfId="681"/>
    <cellStyle name="Comma 2 3 2 2" xfId="6283"/>
    <cellStyle name="Comma 2 3 3" xfId="1443"/>
    <cellStyle name="Comma 2 3 3 2" xfId="6284"/>
    <cellStyle name="Comma 2 3 4" xfId="6285"/>
    <cellStyle name="Comma 2 3 4 2" xfId="47147"/>
    <cellStyle name="Comma 2 3 5" xfId="6282"/>
    <cellStyle name="Comma 2 4" xfId="682"/>
    <cellStyle name="Comma 2 4 2" xfId="1507"/>
    <cellStyle name="Comma 2 4 2 2" xfId="6288"/>
    <cellStyle name="Comma 2 4 2 2 2" xfId="6289"/>
    <cellStyle name="Comma 2 4 2 2 2 2" xfId="6290"/>
    <cellStyle name="Comma 2 4 2 2 3" xfId="6291"/>
    <cellStyle name="Comma 2 4 2 3" xfId="6292"/>
    <cellStyle name="Comma 2 4 2 3 2" xfId="6293"/>
    <cellStyle name="Comma 2 4 2 4" xfId="6294"/>
    <cellStyle name="Comma 2 4 2 5" xfId="6295"/>
    <cellStyle name="Comma 2 4 2 6" xfId="6287"/>
    <cellStyle name="Comma 2 4 3" xfId="6296"/>
    <cellStyle name="Comma 2 4 3 2" xfId="6297"/>
    <cellStyle name="Comma 2 4 3 2 2" xfId="6298"/>
    <cellStyle name="Comma 2 4 3 3" xfId="6299"/>
    <cellStyle name="Comma 2 4 4" xfId="6300"/>
    <cellStyle name="Comma 2 4 4 2" xfId="6301"/>
    <cellStyle name="Comma 2 4 5" xfId="6302"/>
    <cellStyle name="Comma 2 4 6" xfId="6303"/>
    <cellStyle name="Comma 2 4 7" xfId="6286"/>
    <cellStyle name="Comma 2 5" xfId="683"/>
    <cellStyle name="Comma 2 5 2" xfId="684"/>
    <cellStyle name="Comma 2 5 2 2" xfId="685"/>
    <cellStyle name="Comma 2 5 2 2 2" xfId="6307"/>
    <cellStyle name="Comma 2 5 2 2 3" xfId="6308"/>
    <cellStyle name="Comma 2 5 2 2 4" xfId="6306"/>
    <cellStyle name="Comma 2 5 2 3" xfId="6309"/>
    <cellStyle name="Comma 2 5 2 4" xfId="6310"/>
    <cellStyle name="Comma 2 5 2 5" xfId="6305"/>
    <cellStyle name="Comma 2 5 3" xfId="686"/>
    <cellStyle name="Comma 2 5 3 2" xfId="6312"/>
    <cellStyle name="Comma 2 5 3 3" xfId="6313"/>
    <cellStyle name="Comma 2 5 3 4" xfId="6311"/>
    <cellStyle name="Comma 2 5 4" xfId="1508"/>
    <cellStyle name="Comma 2 5 4 2" xfId="6315"/>
    <cellStyle name="Comma 2 5 4 3" xfId="6314"/>
    <cellStyle name="Comma 2 5 5" xfId="6316"/>
    <cellStyle name="Comma 2 5 5 2" xfId="47165"/>
    <cellStyle name="Comma 2 5 6" xfId="6304"/>
    <cellStyle name="Comma 2 6" xfId="1536"/>
    <cellStyle name="Comma 2 6 2" xfId="6317"/>
    <cellStyle name="Comma 2 6 2 2" xfId="6318"/>
    <cellStyle name="Comma 2 6 2 2 2" xfId="6319"/>
    <cellStyle name="Comma 2 6 2 3" xfId="6320"/>
    <cellStyle name="Comma 2 6 3" xfId="6321"/>
    <cellStyle name="Comma 2 6 3 2" xfId="6322"/>
    <cellStyle name="Comma 2 6 4" xfId="6323"/>
    <cellStyle name="Comma 2 6 5" xfId="6324"/>
    <cellStyle name="Comma 2 7" xfId="6325"/>
    <cellStyle name="Comma 2 7 10" xfId="6326"/>
    <cellStyle name="Comma 2 7 10 2" xfId="6327"/>
    <cellStyle name="Comma 2 7 10 2 2" xfId="6328"/>
    <cellStyle name="Comma 2 7 10 2 2 2" xfId="6329"/>
    <cellStyle name="Comma 2 7 10 2 2 3" xfId="6330"/>
    <cellStyle name="Comma 2 7 10 2 3" xfId="6331"/>
    <cellStyle name="Comma 2 7 10 2 3 2" xfId="6332"/>
    <cellStyle name="Comma 2 7 10 2 3 3" xfId="6333"/>
    <cellStyle name="Comma 2 7 10 2 4" xfId="6334"/>
    <cellStyle name="Comma 2 7 10 2 4 2" xfId="6335"/>
    <cellStyle name="Comma 2 7 10 2 4 3" xfId="6336"/>
    <cellStyle name="Comma 2 7 10 2 5" xfId="6337"/>
    <cellStyle name="Comma 2 7 10 2 5 2" xfId="6338"/>
    <cellStyle name="Comma 2 7 10 2 5 3" xfId="6339"/>
    <cellStyle name="Comma 2 7 10 2 6" xfId="6340"/>
    <cellStyle name="Comma 2 7 10 2 7" xfId="6341"/>
    <cellStyle name="Comma 2 7 10 3" xfId="6342"/>
    <cellStyle name="Comma 2 7 10 3 2" xfId="6343"/>
    <cellStyle name="Comma 2 7 10 3 3" xfId="6344"/>
    <cellStyle name="Comma 2 7 10 4" xfId="6345"/>
    <cellStyle name="Comma 2 7 10 4 2" xfId="6346"/>
    <cellStyle name="Comma 2 7 10 4 3" xfId="6347"/>
    <cellStyle name="Comma 2 7 10 5" xfId="6348"/>
    <cellStyle name="Comma 2 7 10 5 2" xfId="6349"/>
    <cellStyle name="Comma 2 7 10 5 3" xfId="6350"/>
    <cellStyle name="Comma 2 7 10 6" xfId="6351"/>
    <cellStyle name="Comma 2 7 10 6 2" xfId="6352"/>
    <cellStyle name="Comma 2 7 10 6 3" xfId="6353"/>
    <cellStyle name="Comma 2 7 10 7" xfId="6354"/>
    <cellStyle name="Comma 2 7 10 8" xfId="6355"/>
    <cellStyle name="Comma 2 7 11" xfId="6356"/>
    <cellStyle name="Comma 2 7 11 2" xfId="6357"/>
    <cellStyle name="Comma 2 7 11 2 2" xfId="6358"/>
    <cellStyle name="Comma 2 7 11 2 2 2" xfId="6359"/>
    <cellStyle name="Comma 2 7 11 2 2 3" xfId="6360"/>
    <cellStyle name="Comma 2 7 11 2 3" xfId="6361"/>
    <cellStyle name="Comma 2 7 11 2 3 2" xfId="6362"/>
    <cellStyle name="Comma 2 7 11 2 3 3" xfId="6363"/>
    <cellStyle name="Comma 2 7 11 2 4" xfId="6364"/>
    <cellStyle name="Comma 2 7 11 2 4 2" xfId="6365"/>
    <cellStyle name="Comma 2 7 11 2 4 3" xfId="6366"/>
    <cellStyle name="Comma 2 7 11 2 5" xfId="6367"/>
    <cellStyle name="Comma 2 7 11 2 5 2" xfId="6368"/>
    <cellStyle name="Comma 2 7 11 2 5 3" xfId="6369"/>
    <cellStyle name="Comma 2 7 11 2 6" xfId="6370"/>
    <cellStyle name="Comma 2 7 11 2 7" xfId="6371"/>
    <cellStyle name="Comma 2 7 11 3" xfId="6372"/>
    <cellStyle name="Comma 2 7 11 3 2" xfId="6373"/>
    <cellStyle name="Comma 2 7 11 3 3" xfId="6374"/>
    <cellStyle name="Comma 2 7 11 4" xfId="6375"/>
    <cellStyle name="Comma 2 7 11 4 2" xfId="6376"/>
    <cellStyle name="Comma 2 7 11 4 3" xfId="6377"/>
    <cellStyle name="Comma 2 7 11 5" xfId="6378"/>
    <cellStyle name="Comma 2 7 11 5 2" xfId="6379"/>
    <cellStyle name="Comma 2 7 11 5 3" xfId="6380"/>
    <cellStyle name="Comma 2 7 11 6" xfId="6381"/>
    <cellStyle name="Comma 2 7 11 6 2" xfId="6382"/>
    <cellStyle name="Comma 2 7 11 6 3" xfId="6383"/>
    <cellStyle name="Comma 2 7 11 7" xfId="6384"/>
    <cellStyle name="Comma 2 7 11 8" xfId="6385"/>
    <cellStyle name="Comma 2 7 12" xfId="6386"/>
    <cellStyle name="Comma 2 7 12 2" xfId="6387"/>
    <cellStyle name="Comma 2 7 12 2 2" xfId="6388"/>
    <cellStyle name="Comma 2 7 12 2 2 2" xfId="6389"/>
    <cellStyle name="Comma 2 7 12 2 2 3" xfId="6390"/>
    <cellStyle name="Comma 2 7 12 2 3" xfId="6391"/>
    <cellStyle name="Comma 2 7 12 2 3 2" xfId="6392"/>
    <cellStyle name="Comma 2 7 12 2 3 3" xfId="6393"/>
    <cellStyle name="Comma 2 7 12 2 4" xfId="6394"/>
    <cellStyle name="Comma 2 7 12 2 4 2" xfId="6395"/>
    <cellStyle name="Comma 2 7 12 2 4 3" xfId="6396"/>
    <cellStyle name="Comma 2 7 12 2 5" xfId="6397"/>
    <cellStyle name="Comma 2 7 12 2 5 2" xfId="6398"/>
    <cellStyle name="Comma 2 7 12 2 5 3" xfId="6399"/>
    <cellStyle name="Comma 2 7 12 2 6" xfId="6400"/>
    <cellStyle name="Comma 2 7 12 2 7" xfId="6401"/>
    <cellStyle name="Comma 2 7 12 3" xfId="6402"/>
    <cellStyle name="Comma 2 7 12 3 2" xfId="6403"/>
    <cellStyle name="Comma 2 7 12 3 3" xfId="6404"/>
    <cellStyle name="Comma 2 7 12 4" xfId="6405"/>
    <cellStyle name="Comma 2 7 12 4 2" xfId="6406"/>
    <cellStyle name="Comma 2 7 12 4 3" xfId="6407"/>
    <cellStyle name="Comma 2 7 12 5" xfId="6408"/>
    <cellStyle name="Comma 2 7 12 5 2" xfId="6409"/>
    <cellStyle name="Comma 2 7 12 5 3" xfId="6410"/>
    <cellStyle name="Comma 2 7 12 6" xfId="6411"/>
    <cellStyle name="Comma 2 7 12 6 2" xfId="6412"/>
    <cellStyle name="Comma 2 7 12 6 3" xfId="6413"/>
    <cellStyle name="Comma 2 7 12 7" xfId="6414"/>
    <cellStyle name="Comma 2 7 12 8" xfId="6415"/>
    <cellStyle name="Comma 2 7 13" xfId="6416"/>
    <cellStyle name="Comma 2 7 13 2" xfId="6417"/>
    <cellStyle name="Comma 2 7 13 2 2" xfId="6418"/>
    <cellStyle name="Comma 2 7 13 2 2 2" xfId="6419"/>
    <cellStyle name="Comma 2 7 13 2 2 3" xfId="6420"/>
    <cellStyle name="Comma 2 7 13 2 3" xfId="6421"/>
    <cellStyle name="Comma 2 7 13 2 3 2" xfId="6422"/>
    <cellStyle name="Comma 2 7 13 2 3 3" xfId="6423"/>
    <cellStyle name="Comma 2 7 13 2 4" xfId="6424"/>
    <cellStyle name="Comma 2 7 13 2 4 2" xfId="6425"/>
    <cellStyle name="Comma 2 7 13 2 4 3" xfId="6426"/>
    <cellStyle name="Comma 2 7 13 2 5" xfId="6427"/>
    <cellStyle name="Comma 2 7 13 2 5 2" xfId="6428"/>
    <cellStyle name="Comma 2 7 13 2 5 3" xfId="6429"/>
    <cellStyle name="Comma 2 7 13 2 6" xfId="6430"/>
    <cellStyle name="Comma 2 7 13 2 7" xfId="6431"/>
    <cellStyle name="Comma 2 7 13 3" xfId="6432"/>
    <cellStyle name="Comma 2 7 13 3 2" xfId="6433"/>
    <cellStyle name="Comma 2 7 13 3 3" xfId="6434"/>
    <cellStyle name="Comma 2 7 13 4" xfId="6435"/>
    <cellStyle name="Comma 2 7 13 4 2" xfId="6436"/>
    <cellStyle name="Comma 2 7 13 4 3" xfId="6437"/>
    <cellStyle name="Comma 2 7 13 5" xfId="6438"/>
    <cellStyle name="Comma 2 7 13 5 2" xfId="6439"/>
    <cellStyle name="Comma 2 7 13 5 3" xfId="6440"/>
    <cellStyle name="Comma 2 7 13 6" xfId="6441"/>
    <cellStyle name="Comma 2 7 13 6 2" xfId="6442"/>
    <cellStyle name="Comma 2 7 13 6 3" xfId="6443"/>
    <cellStyle name="Comma 2 7 13 7" xfId="6444"/>
    <cellStyle name="Comma 2 7 13 8" xfId="6445"/>
    <cellStyle name="Comma 2 7 14" xfId="6446"/>
    <cellStyle name="Comma 2 7 14 2" xfId="6447"/>
    <cellStyle name="Comma 2 7 14 2 2" xfId="6448"/>
    <cellStyle name="Comma 2 7 14 2 2 2" xfId="6449"/>
    <cellStyle name="Comma 2 7 14 2 2 3" xfId="6450"/>
    <cellStyle name="Comma 2 7 14 2 3" xfId="6451"/>
    <cellStyle name="Comma 2 7 14 2 3 2" xfId="6452"/>
    <cellStyle name="Comma 2 7 14 2 3 3" xfId="6453"/>
    <cellStyle name="Comma 2 7 14 2 4" xfId="6454"/>
    <cellStyle name="Comma 2 7 14 2 4 2" xfId="6455"/>
    <cellStyle name="Comma 2 7 14 2 4 3" xfId="6456"/>
    <cellStyle name="Comma 2 7 14 2 5" xfId="6457"/>
    <cellStyle name="Comma 2 7 14 2 5 2" xfId="6458"/>
    <cellStyle name="Comma 2 7 14 2 5 3" xfId="6459"/>
    <cellStyle name="Comma 2 7 14 2 6" xfId="6460"/>
    <cellStyle name="Comma 2 7 14 2 7" xfId="6461"/>
    <cellStyle name="Comma 2 7 14 3" xfId="6462"/>
    <cellStyle name="Comma 2 7 14 3 2" xfId="6463"/>
    <cellStyle name="Comma 2 7 14 3 3" xfId="6464"/>
    <cellStyle name="Comma 2 7 14 4" xfId="6465"/>
    <cellStyle name="Comma 2 7 14 4 2" xfId="6466"/>
    <cellStyle name="Comma 2 7 14 4 3" xfId="6467"/>
    <cellStyle name="Comma 2 7 14 5" xfId="6468"/>
    <cellStyle name="Comma 2 7 14 5 2" xfId="6469"/>
    <cellStyle name="Comma 2 7 14 5 3" xfId="6470"/>
    <cellStyle name="Comma 2 7 14 6" xfId="6471"/>
    <cellStyle name="Comma 2 7 14 6 2" xfId="6472"/>
    <cellStyle name="Comma 2 7 14 6 3" xfId="6473"/>
    <cellStyle name="Comma 2 7 14 7" xfId="6474"/>
    <cellStyle name="Comma 2 7 14 8" xfId="6475"/>
    <cellStyle name="Comma 2 7 15" xfId="6476"/>
    <cellStyle name="Comma 2 7 15 2" xfId="6477"/>
    <cellStyle name="Comma 2 7 15 2 2" xfId="6478"/>
    <cellStyle name="Comma 2 7 15 2 3" xfId="6479"/>
    <cellStyle name="Comma 2 7 15 3" xfId="6480"/>
    <cellStyle name="Comma 2 7 15 3 2" xfId="6481"/>
    <cellStyle name="Comma 2 7 15 3 3" xfId="6482"/>
    <cellStyle name="Comma 2 7 15 4" xfId="6483"/>
    <cellStyle name="Comma 2 7 15 4 2" xfId="6484"/>
    <cellStyle name="Comma 2 7 15 4 3" xfId="6485"/>
    <cellStyle name="Comma 2 7 15 5" xfId="6486"/>
    <cellStyle name="Comma 2 7 15 5 2" xfId="6487"/>
    <cellStyle name="Comma 2 7 15 5 3" xfId="6488"/>
    <cellStyle name="Comma 2 7 15 6" xfId="6489"/>
    <cellStyle name="Comma 2 7 15 7" xfId="6490"/>
    <cellStyle name="Comma 2 7 16" xfId="6491"/>
    <cellStyle name="Comma 2 7 16 2" xfId="6492"/>
    <cellStyle name="Comma 2 7 16 2 2" xfId="6493"/>
    <cellStyle name="Comma 2 7 16 2 3" xfId="6494"/>
    <cellStyle name="Comma 2 7 16 3" xfId="6495"/>
    <cellStyle name="Comma 2 7 16 3 2" xfId="6496"/>
    <cellStyle name="Comma 2 7 16 3 3" xfId="6497"/>
    <cellStyle name="Comma 2 7 16 4" xfId="6498"/>
    <cellStyle name="Comma 2 7 16 4 2" xfId="6499"/>
    <cellStyle name="Comma 2 7 16 4 3" xfId="6500"/>
    <cellStyle name="Comma 2 7 16 5" xfId="6501"/>
    <cellStyle name="Comma 2 7 16 5 2" xfId="6502"/>
    <cellStyle name="Comma 2 7 16 5 3" xfId="6503"/>
    <cellStyle name="Comma 2 7 16 6" xfId="6504"/>
    <cellStyle name="Comma 2 7 16 7" xfId="6505"/>
    <cellStyle name="Comma 2 7 17" xfId="6506"/>
    <cellStyle name="Comma 2 7 17 2" xfId="6507"/>
    <cellStyle name="Comma 2 7 17 2 2" xfId="6508"/>
    <cellStyle name="Comma 2 7 17 2 3" xfId="6509"/>
    <cellStyle name="Comma 2 7 17 3" xfId="6510"/>
    <cellStyle name="Comma 2 7 17 3 2" xfId="6511"/>
    <cellStyle name="Comma 2 7 17 3 3" xfId="6512"/>
    <cellStyle name="Comma 2 7 17 4" xfId="6513"/>
    <cellStyle name="Comma 2 7 17 4 2" xfId="6514"/>
    <cellStyle name="Comma 2 7 17 4 3" xfId="6515"/>
    <cellStyle name="Comma 2 7 17 5" xfId="6516"/>
    <cellStyle name="Comma 2 7 17 5 2" xfId="6517"/>
    <cellStyle name="Comma 2 7 17 5 3" xfId="6518"/>
    <cellStyle name="Comma 2 7 17 6" xfId="6519"/>
    <cellStyle name="Comma 2 7 17 7" xfId="6520"/>
    <cellStyle name="Comma 2 7 18" xfId="6521"/>
    <cellStyle name="Comma 2 7 18 2" xfId="6522"/>
    <cellStyle name="Comma 2 7 18 2 2" xfId="6523"/>
    <cellStyle name="Comma 2 7 18 2 3" xfId="6524"/>
    <cellStyle name="Comma 2 7 18 3" xfId="6525"/>
    <cellStyle name="Comma 2 7 18 3 2" xfId="6526"/>
    <cellStyle name="Comma 2 7 18 3 3" xfId="6527"/>
    <cellStyle name="Comma 2 7 18 4" xfId="6528"/>
    <cellStyle name="Comma 2 7 18 4 2" xfId="6529"/>
    <cellStyle name="Comma 2 7 18 4 3" xfId="6530"/>
    <cellStyle name="Comma 2 7 18 5" xfId="6531"/>
    <cellStyle name="Comma 2 7 18 5 2" xfId="6532"/>
    <cellStyle name="Comma 2 7 18 5 3" xfId="6533"/>
    <cellStyle name="Comma 2 7 18 6" xfId="6534"/>
    <cellStyle name="Comma 2 7 18 7" xfId="6535"/>
    <cellStyle name="Comma 2 7 19" xfId="6536"/>
    <cellStyle name="Comma 2 7 19 2" xfId="6537"/>
    <cellStyle name="Comma 2 7 19 2 2" xfId="6538"/>
    <cellStyle name="Comma 2 7 19 2 3" xfId="6539"/>
    <cellStyle name="Comma 2 7 19 3" xfId="6540"/>
    <cellStyle name="Comma 2 7 19 3 2" xfId="6541"/>
    <cellStyle name="Comma 2 7 19 3 3" xfId="6542"/>
    <cellStyle name="Comma 2 7 19 4" xfId="6543"/>
    <cellStyle name="Comma 2 7 19 4 2" xfId="6544"/>
    <cellStyle name="Comma 2 7 19 4 3" xfId="6545"/>
    <cellStyle name="Comma 2 7 19 5" xfId="6546"/>
    <cellStyle name="Comma 2 7 19 5 2" xfId="6547"/>
    <cellStyle name="Comma 2 7 19 5 3" xfId="6548"/>
    <cellStyle name="Comma 2 7 19 6" xfId="6549"/>
    <cellStyle name="Comma 2 7 19 7" xfId="6550"/>
    <cellStyle name="Comma 2 7 2" xfId="6551"/>
    <cellStyle name="Comma 2 7 2 10" xfId="6552"/>
    <cellStyle name="Comma 2 7 2 10 2" xfId="6553"/>
    <cellStyle name="Comma 2 7 2 10 2 2" xfId="6554"/>
    <cellStyle name="Comma 2 7 2 10 2 3" xfId="6555"/>
    <cellStyle name="Comma 2 7 2 10 3" xfId="6556"/>
    <cellStyle name="Comma 2 7 2 10 3 2" xfId="6557"/>
    <cellStyle name="Comma 2 7 2 10 3 3" xfId="6558"/>
    <cellStyle name="Comma 2 7 2 10 4" xfId="6559"/>
    <cellStyle name="Comma 2 7 2 10 4 2" xfId="6560"/>
    <cellStyle name="Comma 2 7 2 10 4 3" xfId="6561"/>
    <cellStyle name="Comma 2 7 2 10 5" xfId="6562"/>
    <cellStyle name="Comma 2 7 2 10 5 2" xfId="6563"/>
    <cellStyle name="Comma 2 7 2 10 5 3" xfId="6564"/>
    <cellStyle name="Comma 2 7 2 10 6" xfId="6565"/>
    <cellStyle name="Comma 2 7 2 10 7" xfId="6566"/>
    <cellStyle name="Comma 2 7 2 11" xfId="6567"/>
    <cellStyle name="Comma 2 7 2 11 2" xfId="6568"/>
    <cellStyle name="Comma 2 7 2 11 3" xfId="6569"/>
    <cellStyle name="Comma 2 7 2 12" xfId="6570"/>
    <cellStyle name="Comma 2 7 2 12 2" xfId="6571"/>
    <cellStyle name="Comma 2 7 2 12 3" xfId="6572"/>
    <cellStyle name="Comma 2 7 2 13" xfId="6573"/>
    <cellStyle name="Comma 2 7 2 13 2" xfId="6574"/>
    <cellStyle name="Comma 2 7 2 13 3" xfId="6575"/>
    <cellStyle name="Comma 2 7 2 14" xfId="6576"/>
    <cellStyle name="Comma 2 7 2 14 2" xfId="6577"/>
    <cellStyle name="Comma 2 7 2 14 3" xfId="6578"/>
    <cellStyle name="Comma 2 7 2 15" xfId="6579"/>
    <cellStyle name="Comma 2 7 2 16" xfId="6580"/>
    <cellStyle name="Comma 2 7 2 2" xfId="6581"/>
    <cellStyle name="Comma 2 7 2 2 10" xfId="6582"/>
    <cellStyle name="Comma 2 7 2 2 10 2" xfId="6583"/>
    <cellStyle name="Comma 2 7 2 2 10 3" xfId="6584"/>
    <cellStyle name="Comma 2 7 2 2 11" xfId="6585"/>
    <cellStyle name="Comma 2 7 2 2 11 2" xfId="6586"/>
    <cellStyle name="Comma 2 7 2 2 11 3" xfId="6587"/>
    <cellStyle name="Comma 2 7 2 2 12" xfId="6588"/>
    <cellStyle name="Comma 2 7 2 2 12 2" xfId="6589"/>
    <cellStyle name="Comma 2 7 2 2 12 3" xfId="6590"/>
    <cellStyle name="Comma 2 7 2 2 13" xfId="6591"/>
    <cellStyle name="Comma 2 7 2 2 13 2" xfId="6592"/>
    <cellStyle name="Comma 2 7 2 2 13 3" xfId="6593"/>
    <cellStyle name="Comma 2 7 2 2 14" xfId="6594"/>
    <cellStyle name="Comma 2 7 2 2 15" xfId="6595"/>
    <cellStyle name="Comma 2 7 2 2 2" xfId="6596"/>
    <cellStyle name="Comma 2 7 2 2 2 10" xfId="6597"/>
    <cellStyle name="Comma 2 7 2 2 2 10 2" xfId="6598"/>
    <cellStyle name="Comma 2 7 2 2 2 10 3" xfId="6599"/>
    <cellStyle name="Comma 2 7 2 2 2 11" xfId="6600"/>
    <cellStyle name="Comma 2 7 2 2 2 11 2" xfId="6601"/>
    <cellStyle name="Comma 2 7 2 2 2 11 3" xfId="6602"/>
    <cellStyle name="Comma 2 7 2 2 2 12" xfId="6603"/>
    <cellStyle name="Comma 2 7 2 2 2 12 2" xfId="6604"/>
    <cellStyle name="Comma 2 7 2 2 2 12 3" xfId="6605"/>
    <cellStyle name="Comma 2 7 2 2 2 13" xfId="6606"/>
    <cellStyle name="Comma 2 7 2 2 2 14" xfId="6607"/>
    <cellStyle name="Comma 2 7 2 2 2 2" xfId="6608"/>
    <cellStyle name="Comma 2 7 2 2 2 2 10" xfId="6609"/>
    <cellStyle name="Comma 2 7 2 2 2 2 11" xfId="6610"/>
    <cellStyle name="Comma 2 7 2 2 2 2 2" xfId="6611"/>
    <cellStyle name="Comma 2 7 2 2 2 2 2 2" xfId="6612"/>
    <cellStyle name="Comma 2 7 2 2 2 2 2 2 2" xfId="6613"/>
    <cellStyle name="Comma 2 7 2 2 2 2 2 2 2 2" xfId="6614"/>
    <cellStyle name="Comma 2 7 2 2 2 2 2 2 2 3" xfId="6615"/>
    <cellStyle name="Comma 2 7 2 2 2 2 2 2 3" xfId="6616"/>
    <cellStyle name="Comma 2 7 2 2 2 2 2 2 3 2" xfId="6617"/>
    <cellStyle name="Comma 2 7 2 2 2 2 2 2 3 3" xfId="6618"/>
    <cellStyle name="Comma 2 7 2 2 2 2 2 2 4" xfId="6619"/>
    <cellStyle name="Comma 2 7 2 2 2 2 2 2 4 2" xfId="6620"/>
    <cellStyle name="Comma 2 7 2 2 2 2 2 2 4 3" xfId="6621"/>
    <cellStyle name="Comma 2 7 2 2 2 2 2 2 5" xfId="6622"/>
    <cellStyle name="Comma 2 7 2 2 2 2 2 2 5 2" xfId="6623"/>
    <cellStyle name="Comma 2 7 2 2 2 2 2 2 5 3" xfId="6624"/>
    <cellStyle name="Comma 2 7 2 2 2 2 2 2 6" xfId="6625"/>
    <cellStyle name="Comma 2 7 2 2 2 2 2 2 7" xfId="6626"/>
    <cellStyle name="Comma 2 7 2 2 2 2 2 3" xfId="6627"/>
    <cellStyle name="Comma 2 7 2 2 2 2 2 3 2" xfId="6628"/>
    <cellStyle name="Comma 2 7 2 2 2 2 2 3 3" xfId="6629"/>
    <cellStyle name="Comma 2 7 2 2 2 2 2 4" xfId="6630"/>
    <cellStyle name="Comma 2 7 2 2 2 2 2 4 2" xfId="6631"/>
    <cellStyle name="Comma 2 7 2 2 2 2 2 4 3" xfId="6632"/>
    <cellStyle name="Comma 2 7 2 2 2 2 2 5" xfId="6633"/>
    <cellStyle name="Comma 2 7 2 2 2 2 2 5 2" xfId="6634"/>
    <cellStyle name="Comma 2 7 2 2 2 2 2 5 3" xfId="6635"/>
    <cellStyle name="Comma 2 7 2 2 2 2 2 6" xfId="6636"/>
    <cellStyle name="Comma 2 7 2 2 2 2 2 6 2" xfId="6637"/>
    <cellStyle name="Comma 2 7 2 2 2 2 2 6 3" xfId="6638"/>
    <cellStyle name="Comma 2 7 2 2 2 2 2 7" xfId="6639"/>
    <cellStyle name="Comma 2 7 2 2 2 2 2 8" xfId="6640"/>
    <cellStyle name="Comma 2 7 2 2 2 2 3" xfId="6641"/>
    <cellStyle name="Comma 2 7 2 2 2 2 3 2" xfId="6642"/>
    <cellStyle name="Comma 2 7 2 2 2 2 3 2 2" xfId="6643"/>
    <cellStyle name="Comma 2 7 2 2 2 2 3 2 3" xfId="6644"/>
    <cellStyle name="Comma 2 7 2 2 2 2 3 3" xfId="6645"/>
    <cellStyle name="Comma 2 7 2 2 2 2 3 3 2" xfId="6646"/>
    <cellStyle name="Comma 2 7 2 2 2 2 3 3 3" xfId="6647"/>
    <cellStyle name="Comma 2 7 2 2 2 2 3 4" xfId="6648"/>
    <cellStyle name="Comma 2 7 2 2 2 2 3 4 2" xfId="6649"/>
    <cellStyle name="Comma 2 7 2 2 2 2 3 4 3" xfId="6650"/>
    <cellStyle name="Comma 2 7 2 2 2 2 3 5" xfId="6651"/>
    <cellStyle name="Comma 2 7 2 2 2 2 3 5 2" xfId="6652"/>
    <cellStyle name="Comma 2 7 2 2 2 2 3 5 3" xfId="6653"/>
    <cellStyle name="Comma 2 7 2 2 2 2 3 6" xfId="6654"/>
    <cellStyle name="Comma 2 7 2 2 2 2 3 7" xfId="6655"/>
    <cellStyle name="Comma 2 7 2 2 2 2 4" xfId="6656"/>
    <cellStyle name="Comma 2 7 2 2 2 2 4 2" xfId="6657"/>
    <cellStyle name="Comma 2 7 2 2 2 2 4 2 2" xfId="6658"/>
    <cellStyle name="Comma 2 7 2 2 2 2 4 2 3" xfId="6659"/>
    <cellStyle name="Comma 2 7 2 2 2 2 4 3" xfId="6660"/>
    <cellStyle name="Comma 2 7 2 2 2 2 4 3 2" xfId="6661"/>
    <cellStyle name="Comma 2 7 2 2 2 2 4 3 3" xfId="6662"/>
    <cellStyle name="Comma 2 7 2 2 2 2 4 4" xfId="6663"/>
    <cellStyle name="Comma 2 7 2 2 2 2 4 4 2" xfId="6664"/>
    <cellStyle name="Comma 2 7 2 2 2 2 4 4 3" xfId="6665"/>
    <cellStyle name="Comma 2 7 2 2 2 2 4 5" xfId="6666"/>
    <cellStyle name="Comma 2 7 2 2 2 2 4 5 2" xfId="6667"/>
    <cellStyle name="Comma 2 7 2 2 2 2 4 5 3" xfId="6668"/>
    <cellStyle name="Comma 2 7 2 2 2 2 4 6" xfId="6669"/>
    <cellStyle name="Comma 2 7 2 2 2 2 4 7" xfId="6670"/>
    <cellStyle name="Comma 2 7 2 2 2 2 5" xfId="6671"/>
    <cellStyle name="Comma 2 7 2 2 2 2 5 2" xfId="6672"/>
    <cellStyle name="Comma 2 7 2 2 2 2 5 2 2" xfId="6673"/>
    <cellStyle name="Comma 2 7 2 2 2 2 5 2 3" xfId="6674"/>
    <cellStyle name="Comma 2 7 2 2 2 2 5 3" xfId="6675"/>
    <cellStyle name="Comma 2 7 2 2 2 2 5 3 2" xfId="6676"/>
    <cellStyle name="Comma 2 7 2 2 2 2 5 3 3" xfId="6677"/>
    <cellStyle name="Comma 2 7 2 2 2 2 5 4" xfId="6678"/>
    <cellStyle name="Comma 2 7 2 2 2 2 5 4 2" xfId="6679"/>
    <cellStyle name="Comma 2 7 2 2 2 2 5 4 3" xfId="6680"/>
    <cellStyle name="Comma 2 7 2 2 2 2 5 5" xfId="6681"/>
    <cellStyle name="Comma 2 7 2 2 2 2 5 5 2" xfId="6682"/>
    <cellStyle name="Comma 2 7 2 2 2 2 5 5 3" xfId="6683"/>
    <cellStyle name="Comma 2 7 2 2 2 2 5 6" xfId="6684"/>
    <cellStyle name="Comma 2 7 2 2 2 2 5 7" xfId="6685"/>
    <cellStyle name="Comma 2 7 2 2 2 2 6" xfId="6686"/>
    <cellStyle name="Comma 2 7 2 2 2 2 6 2" xfId="6687"/>
    <cellStyle name="Comma 2 7 2 2 2 2 6 3" xfId="6688"/>
    <cellStyle name="Comma 2 7 2 2 2 2 7" xfId="6689"/>
    <cellStyle name="Comma 2 7 2 2 2 2 7 2" xfId="6690"/>
    <cellStyle name="Comma 2 7 2 2 2 2 7 3" xfId="6691"/>
    <cellStyle name="Comma 2 7 2 2 2 2 8" xfId="6692"/>
    <cellStyle name="Comma 2 7 2 2 2 2 8 2" xfId="6693"/>
    <cellStyle name="Comma 2 7 2 2 2 2 8 3" xfId="6694"/>
    <cellStyle name="Comma 2 7 2 2 2 2 9" xfId="6695"/>
    <cellStyle name="Comma 2 7 2 2 2 2 9 2" xfId="6696"/>
    <cellStyle name="Comma 2 7 2 2 2 2 9 3" xfId="6697"/>
    <cellStyle name="Comma 2 7 2 2 2 3" xfId="6698"/>
    <cellStyle name="Comma 2 7 2 2 2 3 2" xfId="6699"/>
    <cellStyle name="Comma 2 7 2 2 2 3 2 2" xfId="6700"/>
    <cellStyle name="Comma 2 7 2 2 2 3 2 2 2" xfId="6701"/>
    <cellStyle name="Comma 2 7 2 2 2 3 2 2 3" xfId="6702"/>
    <cellStyle name="Comma 2 7 2 2 2 3 2 3" xfId="6703"/>
    <cellStyle name="Comma 2 7 2 2 2 3 2 3 2" xfId="6704"/>
    <cellStyle name="Comma 2 7 2 2 2 3 2 3 3" xfId="6705"/>
    <cellStyle name="Comma 2 7 2 2 2 3 2 4" xfId="6706"/>
    <cellStyle name="Comma 2 7 2 2 2 3 2 4 2" xfId="6707"/>
    <cellStyle name="Comma 2 7 2 2 2 3 2 4 3" xfId="6708"/>
    <cellStyle name="Comma 2 7 2 2 2 3 2 5" xfId="6709"/>
    <cellStyle name="Comma 2 7 2 2 2 3 2 5 2" xfId="6710"/>
    <cellStyle name="Comma 2 7 2 2 2 3 2 5 3" xfId="6711"/>
    <cellStyle name="Comma 2 7 2 2 2 3 2 6" xfId="6712"/>
    <cellStyle name="Comma 2 7 2 2 2 3 2 7" xfId="6713"/>
    <cellStyle name="Comma 2 7 2 2 2 3 3" xfId="6714"/>
    <cellStyle name="Comma 2 7 2 2 2 3 3 2" xfId="6715"/>
    <cellStyle name="Comma 2 7 2 2 2 3 3 3" xfId="6716"/>
    <cellStyle name="Comma 2 7 2 2 2 3 4" xfId="6717"/>
    <cellStyle name="Comma 2 7 2 2 2 3 4 2" xfId="6718"/>
    <cellStyle name="Comma 2 7 2 2 2 3 4 3" xfId="6719"/>
    <cellStyle name="Comma 2 7 2 2 2 3 5" xfId="6720"/>
    <cellStyle name="Comma 2 7 2 2 2 3 5 2" xfId="6721"/>
    <cellStyle name="Comma 2 7 2 2 2 3 5 3" xfId="6722"/>
    <cellStyle name="Comma 2 7 2 2 2 3 6" xfId="6723"/>
    <cellStyle name="Comma 2 7 2 2 2 3 6 2" xfId="6724"/>
    <cellStyle name="Comma 2 7 2 2 2 3 6 3" xfId="6725"/>
    <cellStyle name="Comma 2 7 2 2 2 3 7" xfId="6726"/>
    <cellStyle name="Comma 2 7 2 2 2 3 8" xfId="6727"/>
    <cellStyle name="Comma 2 7 2 2 2 4" xfId="6728"/>
    <cellStyle name="Comma 2 7 2 2 2 4 2" xfId="6729"/>
    <cellStyle name="Comma 2 7 2 2 2 4 2 2" xfId="6730"/>
    <cellStyle name="Comma 2 7 2 2 2 4 2 2 2" xfId="6731"/>
    <cellStyle name="Comma 2 7 2 2 2 4 2 2 3" xfId="6732"/>
    <cellStyle name="Comma 2 7 2 2 2 4 2 3" xfId="6733"/>
    <cellStyle name="Comma 2 7 2 2 2 4 2 3 2" xfId="6734"/>
    <cellStyle name="Comma 2 7 2 2 2 4 2 3 3" xfId="6735"/>
    <cellStyle name="Comma 2 7 2 2 2 4 2 4" xfId="6736"/>
    <cellStyle name="Comma 2 7 2 2 2 4 2 4 2" xfId="6737"/>
    <cellStyle name="Comma 2 7 2 2 2 4 2 4 3" xfId="6738"/>
    <cellStyle name="Comma 2 7 2 2 2 4 2 5" xfId="6739"/>
    <cellStyle name="Comma 2 7 2 2 2 4 2 5 2" xfId="6740"/>
    <cellStyle name="Comma 2 7 2 2 2 4 2 5 3" xfId="6741"/>
    <cellStyle name="Comma 2 7 2 2 2 4 2 6" xfId="6742"/>
    <cellStyle name="Comma 2 7 2 2 2 4 2 7" xfId="6743"/>
    <cellStyle name="Comma 2 7 2 2 2 4 3" xfId="6744"/>
    <cellStyle name="Comma 2 7 2 2 2 4 3 2" xfId="6745"/>
    <cellStyle name="Comma 2 7 2 2 2 4 3 3" xfId="6746"/>
    <cellStyle name="Comma 2 7 2 2 2 4 4" xfId="6747"/>
    <cellStyle name="Comma 2 7 2 2 2 4 4 2" xfId="6748"/>
    <cellStyle name="Comma 2 7 2 2 2 4 4 3" xfId="6749"/>
    <cellStyle name="Comma 2 7 2 2 2 4 5" xfId="6750"/>
    <cellStyle name="Comma 2 7 2 2 2 4 5 2" xfId="6751"/>
    <cellStyle name="Comma 2 7 2 2 2 4 5 3" xfId="6752"/>
    <cellStyle name="Comma 2 7 2 2 2 4 6" xfId="6753"/>
    <cellStyle name="Comma 2 7 2 2 2 4 6 2" xfId="6754"/>
    <cellStyle name="Comma 2 7 2 2 2 4 6 3" xfId="6755"/>
    <cellStyle name="Comma 2 7 2 2 2 4 7" xfId="6756"/>
    <cellStyle name="Comma 2 7 2 2 2 4 8" xfId="6757"/>
    <cellStyle name="Comma 2 7 2 2 2 5" xfId="6758"/>
    <cellStyle name="Comma 2 7 2 2 2 5 2" xfId="6759"/>
    <cellStyle name="Comma 2 7 2 2 2 5 2 2" xfId="6760"/>
    <cellStyle name="Comma 2 7 2 2 2 5 2 3" xfId="6761"/>
    <cellStyle name="Comma 2 7 2 2 2 5 3" xfId="6762"/>
    <cellStyle name="Comma 2 7 2 2 2 5 3 2" xfId="6763"/>
    <cellStyle name="Comma 2 7 2 2 2 5 3 3" xfId="6764"/>
    <cellStyle name="Comma 2 7 2 2 2 5 4" xfId="6765"/>
    <cellStyle name="Comma 2 7 2 2 2 5 4 2" xfId="6766"/>
    <cellStyle name="Comma 2 7 2 2 2 5 4 3" xfId="6767"/>
    <cellStyle name="Comma 2 7 2 2 2 5 5" xfId="6768"/>
    <cellStyle name="Comma 2 7 2 2 2 5 5 2" xfId="6769"/>
    <cellStyle name="Comma 2 7 2 2 2 5 5 3" xfId="6770"/>
    <cellStyle name="Comma 2 7 2 2 2 5 6" xfId="6771"/>
    <cellStyle name="Comma 2 7 2 2 2 5 7" xfId="6772"/>
    <cellStyle name="Comma 2 7 2 2 2 6" xfId="6773"/>
    <cellStyle name="Comma 2 7 2 2 2 6 2" xfId="6774"/>
    <cellStyle name="Comma 2 7 2 2 2 6 2 2" xfId="6775"/>
    <cellStyle name="Comma 2 7 2 2 2 6 2 3" xfId="6776"/>
    <cellStyle name="Comma 2 7 2 2 2 6 3" xfId="6777"/>
    <cellStyle name="Comma 2 7 2 2 2 6 3 2" xfId="6778"/>
    <cellStyle name="Comma 2 7 2 2 2 6 3 3" xfId="6779"/>
    <cellStyle name="Comma 2 7 2 2 2 6 4" xfId="6780"/>
    <cellStyle name="Comma 2 7 2 2 2 6 4 2" xfId="6781"/>
    <cellStyle name="Comma 2 7 2 2 2 6 4 3" xfId="6782"/>
    <cellStyle name="Comma 2 7 2 2 2 6 5" xfId="6783"/>
    <cellStyle name="Comma 2 7 2 2 2 6 5 2" xfId="6784"/>
    <cellStyle name="Comma 2 7 2 2 2 6 5 3" xfId="6785"/>
    <cellStyle name="Comma 2 7 2 2 2 6 6" xfId="6786"/>
    <cellStyle name="Comma 2 7 2 2 2 6 7" xfId="6787"/>
    <cellStyle name="Comma 2 7 2 2 2 7" xfId="6788"/>
    <cellStyle name="Comma 2 7 2 2 2 7 2" xfId="6789"/>
    <cellStyle name="Comma 2 7 2 2 2 7 2 2" xfId="6790"/>
    <cellStyle name="Comma 2 7 2 2 2 7 2 3" xfId="6791"/>
    <cellStyle name="Comma 2 7 2 2 2 7 3" xfId="6792"/>
    <cellStyle name="Comma 2 7 2 2 2 7 3 2" xfId="6793"/>
    <cellStyle name="Comma 2 7 2 2 2 7 3 3" xfId="6794"/>
    <cellStyle name="Comma 2 7 2 2 2 7 4" xfId="6795"/>
    <cellStyle name="Comma 2 7 2 2 2 7 4 2" xfId="6796"/>
    <cellStyle name="Comma 2 7 2 2 2 7 4 3" xfId="6797"/>
    <cellStyle name="Comma 2 7 2 2 2 7 5" xfId="6798"/>
    <cellStyle name="Comma 2 7 2 2 2 7 5 2" xfId="6799"/>
    <cellStyle name="Comma 2 7 2 2 2 7 5 3" xfId="6800"/>
    <cellStyle name="Comma 2 7 2 2 2 7 6" xfId="6801"/>
    <cellStyle name="Comma 2 7 2 2 2 7 7" xfId="6802"/>
    <cellStyle name="Comma 2 7 2 2 2 8" xfId="6803"/>
    <cellStyle name="Comma 2 7 2 2 2 8 2" xfId="6804"/>
    <cellStyle name="Comma 2 7 2 2 2 8 2 2" xfId="6805"/>
    <cellStyle name="Comma 2 7 2 2 2 8 2 3" xfId="6806"/>
    <cellStyle name="Comma 2 7 2 2 2 8 3" xfId="6807"/>
    <cellStyle name="Comma 2 7 2 2 2 8 3 2" xfId="6808"/>
    <cellStyle name="Comma 2 7 2 2 2 8 3 3" xfId="6809"/>
    <cellStyle name="Comma 2 7 2 2 2 8 4" xfId="6810"/>
    <cellStyle name="Comma 2 7 2 2 2 8 4 2" xfId="6811"/>
    <cellStyle name="Comma 2 7 2 2 2 8 4 3" xfId="6812"/>
    <cellStyle name="Comma 2 7 2 2 2 8 5" xfId="6813"/>
    <cellStyle name="Comma 2 7 2 2 2 8 5 2" xfId="6814"/>
    <cellStyle name="Comma 2 7 2 2 2 8 5 3" xfId="6815"/>
    <cellStyle name="Comma 2 7 2 2 2 8 6" xfId="6816"/>
    <cellStyle name="Comma 2 7 2 2 2 8 7" xfId="6817"/>
    <cellStyle name="Comma 2 7 2 2 2 9" xfId="6818"/>
    <cellStyle name="Comma 2 7 2 2 2 9 2" xfId="6819"/>
    <cellStyle name="Comma 2 7 2 2 2 9 3" xfId="6820"/>
    <cellStyle name="Comma 2 7 2 2 3" xfId="6821"/>
    <cellStyle name="Comma 2 7 2 2 3 10" xfId="6822"/>
    <cellStyle name="Comma 2 7 2 2 3 11" xfId="6823"/>
    <cellStyle name="Comma 2 7 2 2 3 2" xfId="6824"/>
    <cellStyle name="Comma 2 7 2 2 3 2 2" xfId="6825"/>
    <cellStyle name="Comma 2 7 2 2 3 2 2 2" xfId="6826"/>
    <cellStyle name="Comma 2 7 2 2 3 2 2 2 2" xfId="6827"/>
    <cellStyle name="Comma 2 7 2 2 3 2 2 2 3" xfId="6828"/>
    <cellStyle name="Comma 2 7 2 2 3 2 2 3" xfId="6829"/>
    <cellStyle name="Comma 2 7 2 2 3 2 2 3 2" xfId="6830"/>
    <cellStyle name="Comma 2 7 2 2 3 2 2 3 3" xfId="6831"/>
    <cellStyle name="Comma 2 7 2 2 3 2 2 4" xfId="6832"/>
    <cellStyle name="Comma 2 7 2 2 3 2 2 4 2" xfId="6833"/>
    <cellStyle name="Comma 2 7 2 2 3 2 2 4 3" xfId="6834"/>
    <cellStyle name="Comma 2 7 2 2 3 2 2 5" xfId="6835"/>
    <cellStyle name="Comma 2 7 2 2 3 2 2 5 2" xfId="6836"/>
    <cellStyle name="Comma 2 7 2 2 3 2 2 5 3" xfId="6837"/>
    <cellStyle name="Comma 2 7 2 2 3 2 2 6" xfId="6838"/>
    <cellStyle name="Comma 2 7 2 2 3 2 2 7" xfId="6839"/>
    <cellStyle name="Comma 2 7 2 2 3 2 3" xfId="6840"/>
    <cellStyle name="Comma 2 7 2 2 3 2 3 2" xfId="6841"/>
    <cellStyle name="Comma 2 7 2 2 3 2 3 3" xfId="6842"/>
    <cellStyle name="Comma 2 7 2 2 3 2 4" xfId="6843"/>
    <cellStyle name="Comma 2 7 2 2 3 2 4 2" xfId="6844"/>
    <cellStyle name="Comma 2 7 2 2 3 2 4 3" xfId="6845"/>
    <cellStyle name="Comma 2 7 2 2 3 2 5" xfId="6846"/>
    <cellStyle name="Comma 2 7 2 2 3 2 5 2" xfId="6847"/>
    <cellStyle name="Comma 2 7 2 2 3 2 5 3" xfId="6848"/>
    <cellStyle name="Comma 2 7 2 2 3 2 6" xfId="6849"/>
    <cellStyle name="Comma 2 7 2 2 3 2 6 2" xfId="6850"/>
    <cellStyle name="Comma 2 7 2 2 3 2 6 3" xfId="6851"/>
    <cellStyle name="Comma 2 7 2 2 3 2 7" xfId="6852"/>
    <cellStyle name="Comma 2 7 2 2 3 2 8" xfId="6853"/>
    <cellStyle name="Comma 2 7 2 2 3 3" xfId="6854"/>
    <cellStyle name="Comma 2 7 2 2 3 3 2" xfId="6855"/>
    <cellStyle name="Comma 2 7 2 2 3 3 2 2" xfId="6856"/>
    <cellStyle name="Comma 2 7 2 2 3 3 2 3" xfId="6857"/>
    <cellStyle name="Comma 2 7 2 2 3 3 3" xfId="6858"/>
    <cellStyle name="Comma 2 7 2 2 3 3 3 2" xfId="6859"/>
    <cellStyle name="Comma 2 7 2 2 3 3 3 3" xfId="6860"/>
    <cellStyle name="Comma 2 7 2 2 3 3 4" xfId="6861"/>
    <cellStyle name="Comma 2 7 2 2 3 3 4 2" xfId="6862"/>
    <cellStyle name="Comma 2 7 2 2 3 3 4 3" xfId="6863"/>
    <cellStyle name="Comma 2 7 2 2 3 3 5" xfId="6864"/>
    <cellStyle name="Comma 2 7 2 2 3 3 5 2" xfId="6865"/>
    <cellStyle name="Comma 2 7 2 2 3 3 5 3" xfId="6866"/>
    <cellStyle name="Comma 2 7 2 2 3 3 6" xfId="6867"/>
    <cellStyle name="Comma 2 7 2 2 3 3 7" xfId="6868"/>
    <cellStyle name="Comma 2 7 2 2 3 4" xfId="6869"/>
    <cellStyle name="Comma 2 7 2 2 3 4 2" xfId="6870"/>
    <cellStyle name="Comma 2 7 2 2 3 4 2 2" xfId="6871"/>
    <cellStyle name="Comma 2 7 2 2 3 4 2 3" xfId="6872"/>
    <cellStyle name="Comma 2 7 2 2 3 4 3" xfId="6873"/>
    <cellStyle name="Comma 2 7 2 2 3 4 3 2" xfId="6874"/>
    <cellStyle name="Comma 2 7 2 2 3 4 3 3" xfId="6875"/>
    <cellStyle name="Comma 2 7 2 2 3 4 4" xfId="6876"/>
    <cellStyle name="Comma 2 7 2 2 3 4 4 2" xfId="6877"/>
    <cellStyle name="Comma 2 7 2 2 3 4 4 3" xfId="6878"/>
    <cellStyle name="Comma 2 7 2 2 3 4 5" xfId="6879"/>
    <cellStyle name="Comma 2 7 2 2 3 4 5 2" xfId="6880"/>
    <cellStyle name="Comma 2 7 2 2 3 4 5 3" xfId="6881"/>
    <cellStyle name="Comma 2 7 2 2 3 4 6" xfId="6882"/>
    <cellStyle name="Comma 2 7 2 2 3 4 7" xfId="6883"/>
    <cellStyle name="Comma 2 7 2 2 3 5" xfId="6884"/>
    <cellStyle name="Comma 2 7 2 2 3 5 2" xfId="6885"/>
    <cellStyle name="Comma 2 7 2 2 3 5 2 2" xfId="6886"/>
    <cellStyle name="Comma 2 7 2 2 3 5 2 3" xfId="6887"/>
    <cellStyle name="Comma 2 7 2 2 3 5 3" xfId="6888"/>
    <cellStyle name="Comma 2 7 2 2 3 5 3 2" xfId="6889"/>
    <cellStyle name="Comma 2 7 2 2 3 5 3 3" xfId="6890"/>
    <cellStyle name="Comma 2 7 2 2 3 5 4" xfId="6891"/>
    <cellStyle name="Comma 2 7 2 2 3 5 4 2" xfId="6892"/>
    <cellStyle name="Comma 2 7 2 2 3 5 4 3" xfId="6893"/>
    <cellStyle name="Comma 2 7 2 2 3 5 5" xfId="6894"/>
    <cellStyle name="Comma 2 7 2 2 3 5 5 2" xfId="6895"/>
    <cellStyle name="Comma 2 7 2 2 3 5 5 3" xfId="6896"/>
    <cellStyle name="Comma 2 7 2 2 3 5 6" xfId="6897"/>
    <cellStyle name="Comma 2 7 2 2 3 5 7" xfId="6898"/>
    <cellStyle name="Comma 2 7 2 2 3 6" xfId="6899"/>
    <cellStyle name="Comma 2 7 2 2 3 6 2" xfId="6900"/>
    <cellStyle name="Comma 2 7 2 2 3 6 3" xfId="6901"/>
    <cellStyle name="Comma 2 7 2 2 3 7" xfId="6902"/>
    <cellStyle name="Comma 2 7 2 2 3 7 2" xfId="6903"/>
    <cellStyle name="Comma 2 7 2 2 3 7 3" xfId="6904"/>
    <cellStyle name="Comma 2 7 2 2 3 8" xfId="6905"/>
    <cellStyle name="Comma 2 7 2 2 3 8 2" xfId="6906"/>
    <cellStyle name="Comma 2 7 2 2 3 8 3" xfId="6907"/>
    <cellStyle name="Comma 2 7 2 2 3 9" xfId="6908"/>
    <cellStyle name="Comma 2 7 2 2 3 9 2" xfId="6909"/>
    <cellStyle name="Comma 2 7 2 2 3 9 3" xfId="6910"/>
    <cellStyle name="Comma 2 7 2 2 4" xfId="6911"/>
    <cellStyle name="Comma 2 7 2 2 4 2" xfId="6912"/>
    <cellStyle name="Comma 2 7 2 2 4 2 2" xfId="6913"/>
    <cellStyle name="Comma 2 7 2 2 4 2 2 2" xfId="6914"/>
    <cellStyle name="Comma 2 7 2 2 4 2 2 3" xfId="6915"/>
    <cellStyle name="Comma 2 7 2 2 4 2 3" xfId="6916"/>
    <cellStyle name="Comma 2 7 2 2 4 2 3 2" xfId="6917"/>
    <cellStyle name="Comma 2 7 2 2 4 2 3 3" xfId="6918"/>
    <cellStyle name="Comma 2 7 2 2 4 2 4" xfId="6919"/>
    <cellStyle name="Comma 2 7 2 2 4 2 4 2" xfId="6920"/>
    <cellStyle name="Comma 2 7 2 2 4 2 4 3" xfId="6921"/>
    <cellStyle name="Comma 2 7 2 2 4 2 5" xfId="6922"/>
    <cellStyle name="Comma 2 7 2 2 4 2 5 2" xfId="6923"/>
    <cellStyle name="Comma 2 7 2 2 4 2 5 3" xfId="6924"/>
    <cellStyle name="Comma 2 7 2 2 4 2 6" xfId="6925"/>
    <cellStyle name="Comma 2 7 2 2 4 2 7" xfId="6926"/>
    <cellStyle name="Comma 2 7 2 2 4 3" xfId="6927"/>
    <cellStyle name="Comma 2 7 2 2 4 3 2" xfId="6928"/>
    <cellStyle name="Comma 2 7 2 2 4 3 3" xfId="6929"/>
    <cellStyle name="Comma 2 7 2 2 4 4" xfId="6930"/>
    <cellStyle name="Comma 2 7 2 2 4 4 2" xfId="6931"/>
    <cellStyle name="Comma 2 7 2 2 4 4 3" xfId="6932"/>
    <cellStyle name="Comma 2 7 2 2 4 5" xfId="6933"/>
    <cellStyle name="Comma 2 7 2 2 4 5 2" xfId="6934"/>
    <cellStyle name="Comma 2 7 2 2 4 5 3" xfId="6935"/>
    <cellStyle name="Comma 2 7 2 2 4 6" xfId="6936"/>
    <cellStyle name="Comma 2 7 2 2 4 6 2" xfId="6937"/>
    <cellStyle name="Comma 2 7 2 2 4 6 3" xfId="6938"/>
    <cellStyle name="Comma 2 7 2 2 4 7" xfId="6939"/>
    <cellStyle name="Comma 2 7 2 2 4 8" xfId="6940"/>
    <cellStyle name="Comma 2 7 2 2 5" xfId="6941"/>
    <cellStyle name="Comma 2 7 2 2 5 2" xfId="6942"/>
    <cellStyle name="Comma 2 7 2 2 5 2 2" xfId="6943"/>
    <cellStyle name="Comma 2 7 2 2 5 2 2 2" xfId="6944"/>
    <cellStyle name="Comma 2 7 2 2 5 2 2 3" xfId="6945"/>
    <cellStyle name="Comma 2 7 2 2 5 2 3" xfId="6946"/>
    <cellStyle name="Comma 2 7 2 2 5 2 3 2" xfId="6947"/>
    <cellStyle name="Comma 2 7 2 2 5 2 3 3" xfId="6948"/>
    <cellStyle name="Comma 2 7 2 2 5 2 4" xfId="6949"/>
    <cellStyle name="Comma 2 7 2 2 5 2 4 2" xfId="6950"/>
    <cellStyle name="Comma 2 7 2 2 5 2 4 3" xfId="6951"/>
    <cellStyle name="Comma 2 7 2 2 5 2 5" xfId="6952"/>
    <cellStyle name="Comma 2 7 2 2 5 2 5 2" xfId="6953"/>
    <cellStyle name="Comma 2 7 2 2 5 2 5 3" xfId="6954"/>
    <cellStyle name="Comma 2 7 2 2 5 2 6" xfId="6955"/>
    <cellStyle name="Comma 2 7 2 2 5 2 7" xfId="6956"/>
    <cellStyle name="Comma 2 7 2 2 5 3" xfId="6957"/>
    <cellStyle name="Comma 2 7 2 2 5 3 2" xfId="6958"/>
    <cellStyle name="Comma 2 7 2 2 5 3 3" xfId="6959"/>
    <cellStyle name="Comma 2 7 2 2 5 4" xfId="6960"/>
    <cellStyle name="Comma 2 7 2 2 5 4 2" xfId="6961"/>
    <cellStyle name="Comma 2 7 2 2 5 4 3" xfId="6962"/>
    <cellStyle name="Comma 2 7 2 2 5 5" xfId="6963"/>
    <cellStyle name="Comma 2 7 2 2 5 5 2" xfId="6964"/>
    <cellStyle name="Comma 2 7 2 2 5 5 3" xfId="6965"/>
    <cellStyle name="Comma 2 7 2 2 5 6" xfId="6966"/>
    <cellStyle name="Comma 2 7 2 2 5 6 2" xfId="6967"/>
    <cellStyle name="Comma 2 7 2 2 5 6 3" xfId="6968"/>
    <cellStyle name="Comma 2 7 2 2 5 7" xfId="6969"/>
    <cellStyle name="Comma 2 7 2 2 5 8" xfId="6970"/>
    <cellStyle name="Comma 2 7 2 2 6" xfId="6971"/>
    <cellStyle name="Comma 2 7 2 2 6 2" xfId="6972"/>
    <cellStyle name="Comma 2 7 2 2 6 2 2" xfId="6973"/>
    <cellStyle name="Comma 2 7 2 2 6 2 3" xfId="6974"/>
    <cellStyle name="Comma 2 7 2 2 6 3" xfId="6975"/>
    <cellStyle name="Comma 2 7 2 2 6 3 2" xfId="6976"/>
    <cellStyle name="Comma 2 7 2 2 6 3 3" xfId="6977"/>
    <cellStyle name="Comma 2 7 2 2 6 4" xfId="6978"/>
    <cellStyle name="Comma 2 7 2 2 6 4 2" xfId="6979"/>
    <cellStyle name="Comma 2 7 2 2 6 4 3" xfId="6980"/>
    <cellStyle name="Comma 2 7 2 2 6 5" xfId="6981"/>
    <cellStyle name="Comma 2 7 2 2 6 5 2" xfId="6982"/>
    <cellStyle name="Comma 2 7 2 2 6 5 3" xfId="6983"/>
    <cellStyle name="Comma 2 7 2 2 6 6" xfId="6984"/>
    <cellStyle name="Comma 2 7 2 2 6 7" xfId="6985"/>
    <cellStyle name="Comma 2 7 2 2 7" xfId="6986"/>
    <cellStyle name="Comma 2 7 2 2 7 2" xfId="6987"/>
    <cellStyle name="Comma 2 7 2 2 7 2 2" xfId="6988"/>
    <cellStyle name="Comma 2 7 2 2 7 2 3" xfId="6989"/>
    <cellStyle name="Comma 2 7 2 2 7 3" xfId="6990"/>
    <cellStyle name="Comma 2 7 2 2 7 3 2" xfId="6991"/>
    <cellStyle name="Comma 2 7 2 2 7 3 3" xfId="6992"/>
    <cellStyle name="Comma 2 7 2 2 7 4" xfId="6993"/>
    <cellStyle name="Comma 2 7 2 2 7 4 2" xfId="6994"/>
    <cellStyle name="Comma 2 7 2 2 7 4 3" xfId="6995"/>
    <cellStyle name="Comma 2 7 2 2 7 5" xfId="6996"/>
    <cellStyle name="Comma 2 7 2 2 7 5 2" xfId="6997"/>
    <cellStyle name="Comma 2 7 2 2 7 5 3" xfId="6998"/>
    <cellStyle name="Comma 2 7 2 2 7 6" xfId="6999"/>
    <cellStyle name="Comma 2 7 2 2 7 7" xfId="7000"/>
    <cellStyle name="Comma 2 7 2 2 8" xfId="7001"/>
    <cellStyle name="Comma 2 7 2 2 8 2" xfId="7002"/>
    <cellStyle name="Comma 2 7 2 2 8 2 2" xfId="7003"/>
    <cellStyle name="Comma 2 7 2 2 8 2 3" xfId="7004"/>
    <cellStyle name="Comma 2 7 2 2 8 3" xfId="7005"/>
    <cellStyle name="Comma 2 7 2 2 8 3 2" xfId="7006"/>
    <cellStyle name="Comma 2 7 2 2 8 3 3" xfId="7007"/>
    <cellStyle name="Comma 2 7 2 2 8 4" xfId="7008"/>
    <cellStyle name="Comma 2 7 2 2 8 4 2" xfId="7009"/>
    <cellStyle name="Comma 2 7 2 2 8 4 3" xfId="7010"/>
    <cellStyle name="Comma 2 7 2 2 8 5" xfId="7011"/>
    <cellStyle name="Comma 2 7 2 2 8 5 2" xfId="7012"/>
    <cellStyle name="Comma 2 7 2 2 8 5 3" xfId="7013"/>
    <cellStyle name="Comma 2 7 2 2 8 6" xfId="7014"/>
    <cellStyle name="Comma 2 7 2 2 8 7" xfId="7015"/>
    <cellStyle name="Comma 2 7 2 2 9" xfId="7016"/>
    <cellStyle name="Comma 2 7 2 2 9 2" xfId="7017"/>
    <cellStyle name="Comma 2 7 2 2 9 2 2" xfId="7018"/>
    <cellStyle name="Comma 2 7 2 2 9 2 3" xfId="7019"/>
    <cellStyle name="Comma 2 7 2 2 9 3" xfId="7020"/>
    <cellStyle name="Comma 2 7 2 2 9 3 2" xfId="7021"/>
    <cellStyle name="Comma 2 7 2 2 9 3 3" xfId="7022"/>
    <cellStyle name="Comma 2 7 2 2 9 4" xfId="7023"/>
    <cellStyle name="Comma 2 7 2 2 9 4 2" xfId="7024"/>
    <cellStyle name="Comma 2 7 2 2 9 4 3" xfId="7025"/>
    <cellStyle name="Comma 2 7 2 2 9 5" xfId="7026"/>
    <cellStyle name="Comma 2 7 2 2 9 5 2" xfId="7027"/>
    <cellStyle name="Comma 2 7 2 2 9 5 3" xfId="7028"/>
    <cellStyle name="Comma 2 7 2 2 9 6" xfId="7029"/>
    <cellStyle name="Comma 2 7 2 2 9 7" xfId="7030"/>
    <cellStyle name="Comma 2 7 2 3" xfId="7031"/>
    <cellStyle name="Comma 2 7 2 3 10" xfId="7032"/>
    <cellStyle name="Comma 2 7 2 3 10 2" xfId="7033"/>
    <cellStyle name="Comma 2 7 2 3 10 3" xfId="7034"/>
    <cellStyle name="Comma 2 7 2 3 11" xfId="7035"/>
    <cellStyle name="Comma 2 7 2 3 11 2" xfId="7036"/>
    <cellStyle name="Comma 2 7 2 3 11 3" xfId="7037"/>
    <cellStyle name="Comma 2 7 2 3 12" xfId="7038"/>
    <cellStyle name="Comma 2 7 2 3 12 2" xfId="7039"/>
    <cellStyle name="Comma 2 7 2 3 12 3" xfId="7040"/>
    <cellStyle name="Comma 2 7 2 3 13" xfId="7041"/>
    <cellStyle name="Comma 2 7 2 3 14" xfId="7042"/>
    <cellStyle name="Comma 2 7 2 3 2" xfId="7043"/>
    <cellStyle name="Comma 2 7 2 3 2 10" xfId="7044"/>
    <cellStyle name="Comma 2 7 2 3 2 11" xfId="7045"/>
    <cellStyle name="Comma 2 7 2 3 2 2" xfId="7046"/>
    <cellStyle name="Comma 2 7 2 3 2 2 2" xfId="7047"/>
    <cellStyle name="Comma 2 7 2 3 2 2 2 2" xfId="7048"/>
    <cellStyle name="Comma 2 7 2 3 2 2 2 2 2" xfId="7049"/>
    <cellStyle name="Comma 2 7 2 3 2 2 2 2 3" xfId="7050"/>
    <cellStyle name="Comma 2 7 2 3 2 2 2 3" xfId="7051"/>
    <cellStyle name="Comma 2 7 2 3 2 2 2 3 2" xfId="7052"/>
    <cellStyle name="Comma 2 7 2 3 2 2 2 3 3" xfId="7053"/>
    <cellStyle name="Comma 2 7 2 3 2 2 2 4" xfId="7054"/>
    <cellStyle name="Comma 2 7 2 3 2 2 2 4 2" xfId="7055"/>
    <cellStyle name="Comma 2 7 2 3 2 2 2 4 3" xfId="7056"/>
    <cellStyle name="Comma 2 7 2 3 2 2 2 5" xfId="7057"/>
    <cellStyle name="Comma 2 7 2 3 2 2 2 5 2" xfId="7058"/>
    <cellStyle name="Comma 2 7 2 3 2 2 2 5 3" xfId="7059"/>
    <cellStyle name="Comma 2 7 2 3 2 2 2 6" xfId="7060"/>
    <cellStyle name="Comma 2 7 2 3 2 2 2 7" xfId="7061"/>
    <cellStyle name="Comma 2 7 2 3 2 2 3" xfId="7062"/>
    <cellStyle name="Comma 2 7 2 3 2 2 3 2" xfId="7063"/>
    <cellStyle name="Comma 2 7 2 3 2 2 3 3" xfId="7064"/>
    <cellStyle name="Comma 2 7 2 3 2 2 4" xfId="7065"/>
    <cellStyle name="Comma 2 7 2 3 2 2 4 2" xfId="7066"/>
    <cellStyle name="Comma 2 7 2 3 2 2 4 3" xfId="7067"/>
    <cellStyle name="Comma 2 7 2 3 2 2 5" xfId="7068"/>
    <cellStyle name="Comma 2 7 2 3 2 2 5 2" xfId="7069"/>
    <cellStyle name="Comma 2 7 2 3 2 2 5 3" xfId="7070"/>
    <cellStyle name="Comma 2 7 2 3 2 2 6" xfId="7071"/>
    <cellStyle name="Comma 2 7 2 3 2 2 6 2" xfId="7072"/>
    <cellStyle name="Comma 2 7 2 3 2 2 6 3" xfId="7073"/>
    <cellStyle name="Comma 2 7 2 3 2 2 7" xfId="7074"/>
    <cellStyle name="Comma 2 7 2 3 2 2 8" xfId="7075"/>
    <cellStyle name="Comma 2 7 2 3 2 3" xfId="7076"/>
    <cellStyle name="Comma 2 7 2 3 2 3 2" xfId="7077"/>
    <cellStyle name="Comma 2 7 2 3 2 3 2 2" xfId="7078"/>
    <cellStyle name="Comma 2 7 2 3 2 3 2 3" xfId="7079"/>
    <cellStyle name="Comma 2 7 2 3 2 3 3" xfId="7080"/>
    <cellStyle name="Comma 2 7 2 3 2 3 3 2" xfId="7081"/>
    <cellStyle name="Comma 2 7 2 3 2 3 3 3" xfId="7082"/>
    <cellStyle name="Comma 2 7 2 3 2 3 4" xfId="7083"/>
    <cellStyle name="Comma 2 7 2 3 2 3 4 2" xfId="7084"/>
    <cellStyle name="Comma 2 7 2 3 2 3 4 3" xfId="7085"/>
    <cellStyle name="Comma 2 7 2 3 2 3 5" xfId="7086"/>
    <cellStyle name="Comma 2 7 2 3 2 3 5 2" xfId="7087"/>
    <cellStyle name="Comma 2 7 2 3 2 3 5 3" xfId="7088"/>
    <cellStyle name="Comma 2 7 2 3 2 3 6" xfId="7089"/>
    <cellStyle name="Comma 2 7 2 3 2 3 7" xfId="7090"/>
    <cellStyle name="Comma 2 7 2 3 2 4" xfId="7091"/>
    <cellStyle name="Comma 2 7 2 3 2 4 2" xfId="7092"/>
    <cellStyle name="Comma 2 7 2 3 2 4 2 2" xfId="7093"/>
    <cellStyle name="Comma 2 7 2 3 2 4 2 3" xfId="7094"/>
    <cellStyle name="Comma 2 7 2 3 2 4 3" xfId="7095"/>
    <cellStyle name="Comma 2 7 2 3 2 4 3 2" xfId="7096"/>
    <cellStyle name="Comma 2 7 2 3 2 4 3 3" xfId="7097"/>
    <cellStyle name="Comma 2 7 2 3 2 4 4" xfId="7098"/>
    <cellStyle name="Comma 2 7 2 3 2 4 4 2" xfId="7099"/>
    <cellStyle name="Comma 2 7 2 3 2 4 4 3" xfId="7100"/>
    <cellStyle name="Comma 2 7 2 3 2 4 5" xfId="7101"/>
    <cellStyle name="Comma 2 7 2 3 2 4 5 2" xfId="7102"/>
    <cellStyle name="Comma 2 7 2 3 2 4 5 3" xfId="7103"/>
    <cellStyle name="Comma 2 7 2 3 2 4 6" xfId="7104"/>
    <cellStyle name="Comma 2 7 2 3 2 4 7" xfId="7105"/>
    <cellStyle name="Comma 2 7 2 3 2 5" xfId="7106"/>
    <cellStyle name="Comma 2 7 2 3 2 5 2" xfId="7107"/>
    <cellStyle name="Comma 2 7 2 3 2 5 2 2" xfId="7108"/>
    <cellStyle name="Comma 2 7 2 3 2 5 2 3" xfId="7109"/>
    <cellStyle name="Comma 2 7 2 3 2 5 3" xfId="7110"/>
    <cellStyle name="Comma 2 7 2 3 2 5 3 2" xfId="7111"/>
    <cellStyle name="Comma 2 7 2 3 2 5 3 3" xfId="7112"/>
    <cellStyle name="Comma 2 7 2 3 2 5 4" xfId="7113"/>
    <cellStyle name="Comma 2 7 2 3 2 5 4 2" xfId="7114"/>
    <cellStyle name="Comma 2 7 2 3 2 5 4 3" xfId="7115"/>
    <cellStyle name="Comma 2 7 2 3 2 5 5" xfId="7116"/>
    <cellStyle name="Comma 2 7 2 3 2 5 5 2" xfId="7117"/>
    <cellStyle name="Comma 2 7 2 3 2 5 5 3" xfId="7118"/>
    <cellStyle name="Comma 2 7 2 3 2 5 6" xfId="7119"/>
    <cellStyle name="Comma 2 7 2 3 2 5 7" xfId="7120"/>
    <cellStyle name="Comma 2 7 2 3 2 6" xfId="7121"/>
    <cellStyle name="Comma 2 7 2 3 2 6 2" xfId="7122"/>
    <cellStyle name="Comma 2 7 2 3 2 6 3" xfId="7123"/>
    <cellStyle name="Comma 2 7 2 3 2 7" xfId="7124"/>
    <cellStyle name="Comma 2 7 2 3 2 7 2" xfId="7125"/>
    <cellStyle name="Comma 2 7 2 3 2 7 3" xfId="7126"/>
    <cellStyle name="Comma 2 7 2 3 2 8" xfId="7127"/>
    <cellStyle name="Comma 2 7 2 3 2 8 2" xfId="7128"/>
    <cellStyle name="Comma 2 7 2 3 2 8 3" xfId="7129"/>
    <cellStyle name="Comma 2 7 2 3 2 9" xfId="7130"/>
    <cellStyle name="Comma 2 7 2 3 2 9 2" xfId="7131"/>
    <cellStyle name="Comma 2 7 2 3 2 9 3" xfId="7132"/>
    <cellStyle name="Comma 2 7 2 3 3" xfId="7133"/>
    <cellStyle name="Comma 2 7 2 3 3 2" xfId="7134"/>
    <cellStyle name="Comma 2 7 2 3 3 2 2" xfId="7135"/>
    <cellStyle name="Comma 2 7 2 3 3 2 2 2" xfId="7136"/>
    <cellStyle name="Comma 2 7 2 3 3 2 2 3" xfId="7137"/>
    <cellStyle name="Comma 2 7 2 3 3 2 3" xfId="7138"/>
    <cellStyle name="Comma 2 7 2 3 3 2 3 2" xfId="7139"/>
    <cellStyle name="Comma 2 7 2 3 3 2 3 3" xfId="7140"/>
    <cellStyle name="Comma 2 7 2 3 3 2 4" xfId="7141"/>
    <cellStyle name="Comma 2 7 2 3 3 2 4 2" xfId="7142"/>
    <cellStyle name="Comma 2 7 2 3 3 2 4 3" xfId="7143"/>
    <cellStyle name="Comma 2 7 2 3 3 2 5" xfId="7144"/>
    <cellStyle name="Comma 2 7 2 3 3 2 5 2" xfId="7145"/>
    <cellStyle name="Comma 2 7 2 3 3 2 5 3" xfId="7146"/>
    <cellStyle name="Comma 2 7 2 3 3 2 6" xfId="7147"/>
    <cellStyle name="Comma 2 7 2 3 3 2 7" xfId="7148"/>
    <cellStyle name="Comma 2 7 2 3 3 3" xfId="7149"/>
    <cellStyle name="Comma 2 7 2 3 3 3 2" xfId="7150"/>
    <cellStyle name="Comma 2 7 2 3 3 3 3" xfId="7151"/>
    <cellStyle name="Comma 2 7 2 3 3 4" xfId="7152"/>
    <cellStyle name="Comma 2 7 2 3 3 4 2" xfId="7153"/>
    <cellStyle name="Comma 2 7 2 3 3 4 3" xfId="7154"/>
    <cellStyle name="Comma 2 7 2 3 3 5" xfId="7155"/>
    <cellStyle name="Comma 2 7 2 3 3 5 2" xfId="7156"/>
    <cellStyle name="Comma 2 7 2 3 3 5 3" xfId="7157"/>
    <cellStyle name="Comma 2 7 2 3 3 6" xfId="7158"/>
    <cellStyle name="Comma 2 7 2 3 3 6 2" xfId="7159"/>
    <cellStyle name="Comma 2 7 2 3 3 6 3" xfId="7160"/>
    <cellStyle name="Comma 2 7 2 3 3 7" xfId="7161"/>
    <cellStyle name="Comma 2 7 2 3 3 8" xfId="7162"/>
    <cellStyle name="Comma 2 7 2 3 4" xfId="7163"/>
    <cellStyle name="Comma 2 7 2 3 4 2" xfId="7164"/>
    <cellStyle name="Comma 2 7 2 3 4 2 2" xfId="7165"/>
    <cellStyle name="Comma 2 7 2 3 4 2 2 2" xfId="7166"/>
    <cellStyle name="Comma 2 7 2 3 4 2 2 3" xfId="7167"/>
    <cellStyle name="Comma 2 7 2 3 4 2 3" xfId="7168"/>
    <cellStyle name="Comma 2 7 2 3 4 2 3 2" xfId="7169"/>
    <cellStyle name="Comma 2 7 2 3 4 2 3 3" xfId="7170"/>
    <cellStyle name="Comma 2 7 2 3 4 2 4" xfId="7171"/>
    <cellStyle name="Comma 2 7 2 3 4 2 4 2" xfId="7172"/>
    <cellStyle name="Comma 2 7 2 3 4 2 4 3" xfId="7173"/>
    <cellStyle name="Comma 2 7 2 3 4 2 5" xfId="7174"/>
    <cellStyle name="Comma 2 7 2 3 4 2 5 2" xfId="7175"/>
    <cellStyle name="Comma 2 7 2 3 4 2 5 3" xfId="7176"/>
    <cellStyle name="Comma 2 7 2 3 4 2 6" xfId="7177"/>
    <cellStyle name="Comma 2 7 2 3 4 2 7" xfId="7178"/>
    <cellStyle name="Comma 2 7 2 3 4 3" xfId="7179"/>
    <cellStyle name="Comma 2 7 2 3 4 3 2" xfId="7180"/>
    <cellStyle name="Comma 2 7 2 3 4 3 3" xfId="7181"/>
    <cellStyle name="Comma 2 7 2 3 4 4" xfId="7182"/>
    <cellStyle name="Comma 2 7 2 3 4 4 2" xfId="7183"/>
    <cellStyle name="Comma 2 7 2 3 4 4 3" xfId="7184"/>
    <cellStyle name="Comma 2 7 2 3 4 5" xfId="7185"/>
    <cellStyle name="Comma 2 7 2 3 4 5 2" xfId="7186"/>
    <cellStyle name="Comma 2 7 2 3 4 5 3" xfId="7187"/>
    <cellStyle name="Comma 2 7 2 3 4 6" xfId="7188"/>
    <cellStyle name="Comma 2 7 2 3 4 6 2" xfId="7189"/>
    <cellStyle name="Comma 2 7 2 3 4 6 3" xfId="7190"/>
    <cellStyle name="Comma 2 7 2 3 4 7" xfId="7191"/>
    <cellStyle name="Comma 2 7 2 3 4 8" xfId="7192"/>
    <cellStyle name="Comma 2 7 2 3 5" xfId="7193"/>
    <cellStyle name="Comma 2 7 2 3 5 2" xfId="7194"/>
    <cellStyle name="Comma 2 7 2 3 5 2 2" xfId="7195"/>
    <cellStyle name="Comma 2 7 2 3 5 2 3" xfId="7196"/>
    <cellStyle name="Comma 2 7 2 3 5 3" xfId="7197"/>
    <cellStyle name="Comma 2 7 2 3 5 3 2" xfId="7198"/>
    <cellStyle name="Comma 2 7 2 3 5 3 3" xfId="7199"/>
    <cellStyle name="Comma 2 7 2 3 5 4" xfId="7200"/>
    <cellStyle name="Comma 2 7 2 3 5 4 2" xfId="7201"/>
    <cellStyle name="Comma 2 7 2 3 5 4 3" xfId="7202"/>
    <cellStyle name="Comma 2 7 2 3 5 5" xfId="7203"/>
    <cellStyle name="Comma 2 7 2 3 5 5 2" xfId="7204"/>
    <cellStyle name="Comma 2 7 2 3 5 5 3" xfId="7205"/>
    <cellStyle name="Comma 2 7 2 3 5 6" xfId="7206"/>
    <cellStyle name="Comma 2 7 2 3 5 7" xfId="7207"/>
    <cellStyle name="Comma 2 7 2 3 6" xfId="7208"/>
    <cellStyle name="Comma 2 7 2 3 6 2" xfId="7209"/>
    <cellStyle name="Comma 2 7 2 3 6 2 2" xfId="7210"/>
    <cellStyle name="Comma 2 7 2 3 6 2 3" xfId="7211"/>
    <cellStyle name="Comma 2 7 2 3 6 3" xfId="7212"/>
    <cellStyle name="Comma 2 7 2 3 6 3 2" xfId="7213"/>
    <cellStyle name="Comma 2 7 2 3 6 3 3" xfId="7214"/>
    <cellStyle name="Comma 2 7 2 3 6 4" xfId="7215"/>
    <cellStyle name="Comma 2 7 2 3 6 4 2" xfId="7216"/>
    <cellStyle name="Comma 2 7 2 3 6 4 3" xfId="7217"/>
    <cellStyle name="Comma 2 7 2 3 6 5" xfId="7218"/>
    <cellStyle name="Comma 2 7 2 3 6 5 2" xfId="7219"/>
    <cellStyle name="Comma 2 7 2 3 6 5 3" xfId="7220"/>
    <cellStyle name="Comma 2 7 2 3 6 6" xfId="7221"/>
    <cellStyle name="Comma 2 7 2 3 6 7" xfId="7222"/>
    <cellStyle name="Comma 2 7 2 3 7" xfId="7223"/>
    <cellStyle name="Comma 2 7 2 3 7 2" xfId="7224"/>
    <cellStyle name="Comma 2 7 2 3 7 2 2" xfId="7225"/>
    <cellStyle name="Comma 2 7 2 3 7 2 3" xfId="7226"/>
    <cellStyle name="Comma 2 7 2 3 7 3" xfId="7227"/>
    <cellStyle name="Comma 2 7 2 3 7 3 2" xfId="7228"/>
    <cellStyle name="Comma 2 7 2 3 7 3 3" xfId="7229"/>
    <cellStyle name="Comma 2 7 2 3 7 4" xfId="7230"/>
    <cellStyle name="Comma 2 7 2 3 7 4 2" xfId="7231"/>
    <cellStyle name="Comma 2 7 2 3 7 4 3" xfId="7232"/>
    <cellStyle name="Comma 2 7 2 3 7 5" xfId="7233"/>
    <cellStyle name="Comma 2 7 2 3 7 5 2" xfId="7234"/>
    <cellStyle name="Comma 2 7 2 3 7 5 3" xfId="7235"/>
    <cellStyle name="Comma 2 7 2 3 7 6" xfId="7236"/>
    <cellStyle name="Comma 2 7 2 3 7 7" xfId="7237"/>
    <cellStyle name="Comma 2 7 2 3 8" xfId="7238"/>
    <cellStyle name="Comma 2 7 2 3 8 2" xfId="7239"/>
    <cellStyle name="Comma 2 7 2 3 8 2 2" xfId="7240"/>
    <cellStyle name="Comma 2 7 2 3 8 2 3" xfId="7241"/>
    <cellStyle name="Comma 2 7 2 3 8 3" xfId="7242"/>
    <cellStyle name="Comma 2 7 2 3 8 3 2" xfId="7243"/>
    <cellStyle name="Comma 2 7 2 3 8 3 3" xfId="7244"/>
    <cellStyle name="Comma 2 7 2 3 8 4" xfId="7245"/>
    <cellStyle name="Comma 2 7 2 3 8 4 2" xfId="7246"/>
    <cellStyle name="Comma 2 7 2 3 8 4 3" xfId="7247"/>
    <cellStyle name="Comma 2 7 2 3 8 5" xfId="7248"/>
    <cellStyle name="Comma 2 7 2 3 8 5 2" xfId="7249"/>
    <cellStyle name="Comma 2 7 2 3 8 5 3" xfId="7250"/>
    <cellStyle name="Comma 2 7 2 3 8 6" xfId="7251"/>
    <cellStyle name="Comma 2 7 2 3 8 7" xfId="7252"/>
    <cellStyle name="Comma 2 7 2 3 9" xfId="7253"/>
    <cellStyle name="Comma 2 7 2 3 9 2" xfId="7254"/>
    <cellStyle name="Comma 2 7 2 3 9 3" xfId="7255"/>
    <cellStyle name="Comma 2 7 2 4" xfId="7256"/>
    <cellStyle name="Comma 2 7 2 4 10" xfId="7257"/>
    <cellStyle name="Comma 2 7 2 4 11" xfId="7258"/>
    <cellStyle name="Comma 2 7 2 4 2" xfId="7259"/>
    <cellStyle name="Comma 2 7 2 4 2 2" xfId="7260"/>
    <cellStyle name="Comma 2 7 2 4 2 2 2" xfId="7261"/>
    <cellStyle name="Comma 2 7 2 4 2 2 2 2" xfId="7262"/>
    <cellStyle name="Comma 2 7 2 4 2 2 2 3" xfId="7263"/>
    <cellStyle name="Comma 2 7 2 4 2 2 3" xfId="7264"/>
    <cellStyle name="Comma 2 7 2 4 2 2 3 2" xfId="7265"/>
    <cellStyle name="Comma 2 7 2 4 2 2 3 3" xfId="7266"/>
    <cellStyle name="Comma 2 7 2 4 2 2 4" xfId="7267"/>
    <cellStyle name="Comma 2 7 2 4 2 2 4 2" xfId="7268"/>
    <cellStyle name="Comma 2 7 2 4 2 2 4 3" xfId="7269"/>
    <cellStyle name="Comma 2 7 2 4 2 2 5" xfId="7270"/>
    <cellStyle name="Comma 2 7 2 4 2 2 5 2" xfId="7271"/>
    <cellStyle name="Comma 2 7 2 4 2 2 5 3" xfId="7272"/>
    <cellStyle name="Comma 2 7 2 4 2 2 6" xfId="7273"/>
    <cellStyle name="Comma 2 7 2 4 2 2 7" xfId="7274"/>
    <cellStyle name="Comma 2 7 2 4 2 3" xfId="7275"/>
    <cellStyle name="Comma 2 7 2 4 2 3 2" xfId="7276"/>
    <cellStyle name="Comma 2 7 2 4 2 3 3" xfId="7277"/>
    <cellStyle name="Comma 2 7 2 4 2 4" xfId="7278"/>
    <cellStyle name="Comma 2 7 2 4 2 4 2" xfId="7279"/>
    <cellStyle name="Comma 2 7 2 4 2 4 3" xfId="7280"/>
    <cellStyle name="Comma 2 7 2 4 2 5" xfId="7281"/>
    <cellStyle name="Comma 2 7 2 4 2 5 2" xfId="7282"/>
    <cellStyle name="Comma 2 7 2 4 2 5 3" xfId="7283"/>
    <cellStyle name="Comma 2 7 2 4 2 6" xfId="7284"/>
    <cellStyle name="Comma 2 7 2 4 2 6 2" xfId="7285"/>
    <cellStyle name="Comma 2 7 2 4 2 6 3" xfId="7286"/>
    <cellStyle name="Comma 2 7 2 4 2 7" xfId="7287"/>
    <cellStyle name="Comma 2 7 2 4 2 8" xfId="7288"/>
    <cellStyle name="Comma 2 7 2 4 3" xfId="7289"/>
    <cellStyle name="Comma 2 7 2 4 3 2" xfId="7290"/>
    <cellStyle name="Comma 2 7 2 4 3 2 2" xfId="7291"/>
    <cellStyle name="Comma 2 7 2 4 3 2 3" xfId="7292"/>
    <cellStyle name="Comma 2 7 2 4 3 3" xfId="7293"/>
    <cellStyle name="Comma 2 7 2 4 3 3 2" xfId="7294"/>
    <cellStyle name="Comma 2 7 2 4 3 3 3" xfId="7295"/>
    <cellStyle name="Comma 2 7 2 4 3 4" xfId="7296"/>
    <cellStyle name="Comma 2 7 2 4 3 4 2" xfId="7297"/>
    <cellStyle name="Comma 2 7 2 4 3 4 3" xfId="7298"/>
    <cellStyle name="Comma 2 7 2 4 3 5" xfId="7299"/>
    <cellStyle name="Comma 2 7 2 4 3 5 2" xfId="7300"/>
    <cellStyle name="Comma 2 7 2 4 3 5 3" xfId="7301"/>
    <cellStyle name="Comma 2 7 2 4 3 6" xfId="7302"/>
    <cellStyle name="Comma 2 7 2 4 3 7" xfId="7303"/>
    <cellStyle name="Comma 2 7 2 4 4" xfId="7304"/>
    <cellStyle name="Comma 2 7 2 4 4 2" xfId="7305"/>
    <cellStyle name="Comma 2 7 2 4 4 2 2" xfId="7306"/>
    <cellStyle name="Comma 2 7 2 4 4 2 3" xfId="7307"/>
    <cellStyle name="Comma 2 7 2 4 4 3" xfId="7308"/>
    <cellStyle name="Comma 2 7 2 4 4 3 2" xfId="7309"/>
    <cellStyle name="Comma 2 7 2 4 4 3 3" xfId="7310"/>
    <cellStyle name="Comma 2 7 2 4 4 4" xfId="7311"/>
    <cellStyle name="Comma 2 7 2 4 4 4 2" xfId="7312"/>
    <cellStyle name="Comma 2 7 2 4 4 4 3" xfId="7313"/>
    <cellStyle name="Comma 2 7 2 4 4 5" xfId="7314"/>
    <cellStyle name="Comma 2 7 2 4 4 5 2" xfId="7315"/>
    <cellStyle name="Comma 2 7 2 4 4 5 3" xfId="7316"/>
    <cellStyle name="Comma 2 7 2 4 4 6" xfId="7317"/>
    <cellStyle name="Comma 2 7 2 4 4 7" xfId="7318"/>
    <cellStyle name="Comma 2 7 2 4 5" xfId="7319"/>
    <cellStyle name="Comma 2 7 2 4 5 2" xfId="7320"/>
    <cellStyle name="Comma 2 7 2 4 5 2 2" xfId="7321"/>
    <cellStyle name="Comma 2 7 2 4 5 2 3" xfId="7322"/>
    <cellStyle name="Comma 2 7 2 4 5 3" xfId="7323"/>
    <cellStyle name="Comma 2 7 2 4 5 3 2" xfId="7324"/>
    <cellStyle name="Comma 2 7 2 4 5 3 3" xfId="7325"/>
    <cellStyle name="Comma 2 7 2 4 5 4" xfId="7326"/>
    <cellStyle name="Comma 2 7 2 4 5 4 2" xfId="7327"/>
    <cellStyle name="Comma 2 7 2 4 5 4 3" xfId="7328"/>
    <cellStyle name="Comma 2 7 2 4 5 5" xfId="7329"/>
    <cellStyle name="Comma 2 7 2 4 5 5 2" xfId="7330"/>
    <cellStyle name="Comma 2 7 2 4 5 5 3" xfId="7331"/>
    <cellStyle name="Comma 2 7 2 4 5 6" xfId="7332"/>
    <cellStyle name="Comma 2 7 2 4 5 7" xfId="7333"/>
    <cellStyle name="Comma 2 7 2 4 6" xfId="7334"/>
    <cellStyle name="Comma 2 7 2 4 6 2" xfId="7335"/>
    <cellStyle name="Comma 2 7 2 4 6 3" xfId="7336"/>
    <cellStyle name="Comma 2 7 2 4 7" xfId="7337"/>
    <cellStyle name="Comma 2 7 2 4 7 2" xfId="7338"/>
    <cellStyle name="Comma 2 7 2 4 7 3" xfId="7339"/>
    <cellStyle name="Comma 2 7 2 4 8" xfId="7340"/>
    <cellStyle name="Comma 2 7 2 4 8 2" xfId="7341"/>
    <cellStyle name="Comma 2 7 2 4 8 3" xfId="7342"/>
    <cellStyle name="Comma 2 7 2 4 9" xfId="7343"/>
    <cellStyle name="Comma 2 7 2 4 9 2" xfId="7344"/>
    <cellStyle name="Comma 2 7 2 4 9 3" xfId="7345"/>
    <cellStyle name="Comma 2 7 2 5" xfId="7346"/>
    <cellStyle name="Comma 2 7 2 5 2" xfId="7347"/>
    <cellStyle name="Comma 2 7 2 5 2 2" xfId="7348"/>
    <cellStyle name="Comma 2 7 2 5 2 2 2" xfId="7349"/>
    <cellStyle name="Comma 2 7 2 5 2 2 3" xfId="7350"/>
    <cellStyle name="Comma 2 7 2 5 2 3" xfId="7351"/>
    <cellStyle name="Comma 2 7 2 5 2 3 2" xfId="7352"/>
    <cellStyle name="Comma 2 7 2 5 2 3 3" xfId="7353"/>
    <cellStyle name="Comma 2 7 2 5 2 4" xfId="7354"/>
    <cellStyle name="Comma 2 7 2 5 2 4 2" xfId="7355"/>
    <cellStyle name="Comma 2 7 2 5 2 4 3" xfId="7356"/>
    <cellStyle name="Comma 2 7 2 5 2 5" xfId="7357"/>
    <cellStyle name="Comma 2 7 2 5 2 5 2" xfId="7358"/>
    <cellStyle name="Comma 2 7 2 5 2 5 3" xfId="7359"/>
    <cellStyle name="Comma 2 7 2 5 2 6" xfId="7360"/>
    <cellStyle name="Comma 2 7 2 5 2 7" xfId="7361"/>
    <cellStyle name="Comma 2 7 2 5 3" xfId="7362"/>
    <cellStyle name="Comma 2 7 2 5 3 2" xfId="7363"/>
    <cellStyle name="Comma 2 7 2 5 3 3" xfId="7364"/>
    <cellStyle name="Comma 2 7 2 5 4" xfId="7365"/>
    <cellStyle name="Comma 2 7 2 5 4 2" xfId="7366"/>
    <cellStyle name="Comma 2 7 2 5 4 3" xfId="7367"/>
    <cellStyle name="Comma 2 7 2 5 5" xfId="7368"/>
    <cellStyle name="Comma 2 7 2 5 5 2" xfId="7369"/>
    <cellStyle name="Comma 2 7 2 5 5 3" xfId="7370"/>
    <cellStyle name="Comma 2 7 2 5 6" xfId="7371"/>
    <cellStyle name="Comma 2 7 2 5 6 2" xfId="7372"/>
    <cellStyle name="Comma 2 7 2 5 6 3" xfId="7373"/>
    <cellStyle name="Comma 2 7 2 5 7" xfId="7374"/>
    <cellStyle name="Comma 2 7 2 5 8" xfId="7375"/>
    <cellStyle name="Comma 2 7 2 6" xfId="7376"/>
    <cellStyle name="Comma 2 7 2 6 2" xfId="7377"/>
    <cellStyle name="Comma 2 7 2 6 2 2" xfId="7378"/>
    <cellStyle name="Comma 2 7 2 6 2 2 2" xfId="7379"/>
    <cellStyle name="Comma 2 7 2 6 2 2 3" xfId="7380"/>
    <cellStyle name="Comma 2 7 2 6 2 3" xfId="7381"/>
    <cellStyle name="Comma 2 7 2 6 2 3 2" xfId="7382"/>
    <cellStyle name="Comma 2 7 2 6 2 3 3" xfId="7383"/>
    <cellStyle name="Comma 2 7 2 6 2 4" xfId="7384"/>
    <cellStyle name="Comma 2 7 2 6 2 4 2" xfId="7385"/>
    <cellStyle name="Comma 2 7 2 6 2 4 3" xfId="7386"/>
    <cellStyle name="Comma 2 7 2 6 2 5" xfId="7387"/>
    <cellStyle name="Comma 2 7 2 6 2 5 2" xfId="7388"/>
    <cellStyle name="Comma 2 7 2 6 2 5 3" xfId="7389"/>
    <cellStyle name="Comma 2 7 2 6 2 6" xfId="7390"/>
    <cellStyle name="Comma 2 7 2 6 2 7" xfId="7391"/>
    <cellStyle name="Comma 2 7 2 6 3" xfId="7392"/>
    <cellStyle name="Comma 2 7 2 6 3 2" xfId="7393"/>
    <cellStyle name="Comma 2 7 2 6 3 3" xfId="7394"/>
    <cellStyle name="Comma 2 7 2 6 4" xfId="7395"/>
    <cellStyle name="Comma 2 7 2 6 4 2" xfId="7396"/>
    <cellStyle name="Comma 2 7 2 6 4 3" xfId="7397"/>
    <cellStyle name="Comma 2 7 2 6 5" xfId="7398"/>
    <cellStyle name="Comma 2 7 2 6 5 2" xfId="7399"/>
    <cellStyle name="Comma 2 7 2 6 5 3" xfId="7400"/>
    <cellStyle name="Comma 2 7 2 6 6" xfId="7401"/>
    <cellStyle name="Comma 2 7 2 6 6 2" xfId="7402"/>
    <cellStyle name="Comma 2 7 2 6 6 3" xfId="7403"/>
    <cellStyle name="Comma 2 7 2 6 7" xfId="7404"/>
    <cellStyle name="Comma 2 7 2 6 8" xfId="7405"/>
    <cellStyle name="Comma 2 7 2 7" xfId="7406"/>
    <cellStyle name="Comma 2 7 2 7 2" xfId="7407"/>
    <cellStyle name="Comma 2 7 2 7 2 2" xfId="7408"/>
    <cellStyle name="Comma 2 7 2 7 2 3" xfId="7409"/>
    <cellStyle name="Comma 2 7 2 7 3" xfId="7410"/>
    <cellStyle name="Comma 2 7 2 7 3 2" xfId="7411"/>
    <cellStyle name="Comma 2 7 2 7 3 3" xfId="7412"/>
    <cellStyle name="Comma 2 7 2 7 4" xfId="7413"/>
    <cellStyle name="Comma 2 7 2 7 4 2" xfId="7414"/>
    <cellStyle name="Comma 2 7 2 7 4 3" xfId="7415"/>
    <cellStyle name="Comma 2 7 2 7 5" xfId="7416"/>
    <cellStyle name="Comma 2 7 2 7 5 2" xfId="7417"/>
    <cellStyle name="Comma 2 7 2 7 5 3" xfId="7418"/>
    <cellStyle name="Comma 2 7 2 7 6" xfId="7419"/>
    <cellStyle name="Comma 2 7 2 7 7" xfId="7420"/>
    <cellStyle name="Comma 2 7 2 8" xfId="7421"/>
    <cellStyle name="Comma 2 7 2 8 2" xfId="7422"/>
    <cellStyle name="Comma 2 7 2 8 2 2" xfId="7423"/>
    <cellStyle name="Comma 2 7 2 8 2 3" xfId="7424"/>
    <cellStyle name="Comma 2 7 2 8 3" xfId="7425"/>
    <cellStyle name="Comma 2 7 2 8 3 2" xfId="7426"/>
    <cellStyle name="Comma 2 7 2 8 3 3" xfId="7427"/>
    <cellStyle name="Comma 2 7 2 8 4" xfId="7428"/>
    <cellStyle name="Comma 2 7 2 8 4 2" xfId="7429"/>
    <cellStyle name="Comma 2 7 2 8 4 3" xfId="7430"/>
    <cellStyle name="Comma 2 7 2 8 5" xfId="7431"/>
    <cellStyle name="Comma 2 7 2 8 5 2" xfId="7432"/>
    <cellStyle name="Comma 2 7 2 8 5 3" xfId="7433"/>
    <cellStyle name="Comma 2 7 2 8 6" xfId="7434"/>
    <cellStyle name="Comma 2 7 2 8 7" xfId="7435"/>
    <cellStyle name="Comma 2 7 2 9" xfId="7436"/>
    <cellStyle name="Comma 2 7 2 9 2" xfId="7437"/>
    <cellStyle name="Comma 2 7 2 9 2 2" xfId="7438"/>
    <cellStyle name="Comma 2 7 2 9 2 3" xfId="7439"/>
    <cellStyle name="Comma 2 7 2 9 3" xfId="7440"/>
    <cellStyle name="Comma 2 7 2 9 3 2" xfId="7441"/>
    <cellStyle name="Comma 2 7 2 9 3 3" xfId="7442"/>
    <cellStyle name="Comma 2 7 2 9 4" xfId="7443"/>
    <cellStyle name="Comma 2 7 2 9 4 2" xfId="7444"/>
    <cellStyle name="Comma 2 7 2 9 4 3" xfId="7445"/>
    <cellStyle name="Comma 2 7 2 9 5" xfId="7446"/>
    <cellStyle name="Comma 2 7 2 9 5 2" xfId="7447"/>
    <cellStyle name="Comma 2 7 2 9 5 3" xfId="7448"/>
    <cellStyle name="Comma 2 7 2 9 6" xfId="7449"/>
    <cellStyle name="Comma 2 7 2 9 7" xfId="7450"/>
    <cellStyle name="Comma 2 7 20" xfId="7451"/>
    <cellStyle name="Comma 2 7 20 2" xfId="7452"/>
    <cellStyle name="Comma 2 7 20 3" xfId="7453"/>
    <cellStyle name="Comma 2 7 21" xfId="7454"/>
    <cellStyle name="Comma 2 7 21 2" xfId="7455"/>
    <cellStyle name="Comma 2 7 21 3" xfId="7456"/>
    <cellStyle name="Comma 2 7 22" xfId="7457"/>
    <cellStyle name="Comma 2 7 22 2" xfId="7458"/>
    <cellStyle name="Comma 2 7 22 3" xfId="7459"/>
    <cellStyle name="Comma 2 7 23" xfId="7460"/>
    <cellStyle name="Comma 2 7 23 2" xfId="7461"/>
    <cellStyle name="Comma 2 7 23 3" xfId="7462"/>
    <cellStyle name="Comma 2 7 24" xfId="7463"/>
    <cellStyle name="Comma 2 7 24 2" xfId="7464"/>
    <cellStyle name="Comma 2 7 24 3" xfId="7465"/>
    <cellStyle name="Comma 2 7 25" xfId="7466"/>
    <cellStyle name="Comma 2 7 25 2" xfId="7467"/>
    <cellStyle name="Comma 2 7 25 3" xfId="7468"/>
    <cellStyle name="Comma 2 7 26" xfId="7469"/>
    <cellStyle name="Comma 2 7 27" xfId="7470"/>
    <cellStyle name="Comma 2 7 28" xfId="7471"/>
    <cellStyle name="Comma 2 7 29" xfId="7472"/>
    <cellStyle name="Comma 2 7 3" xfId="7473"/>
    <cellStyle name="Comma 2 7 3 10" xfId="7474"/>
    <cellStyle name="Comma 2 7 3 10 2" xfId="7475"/>
    <cellStyle name="Comma 2 7 3 10 2 2" xfId="7476"/>
    <cellStyle name="Comma 2 7 3 10 2 3" xfId="7477"/>
    <cellStyle name="Comma 2 7 3 10 3" xfId="7478"/>
    <cellStyle name="Comma 2 7 3 10 3 2" xfId="7479"/>
    <cellStyle name="Comma 2 7 3 10 3 3" xfId="7480"/>
    <cellStyle name="Comma 2 7 3 10 4" xfId="7481"/>
    <cellStyle name="Comma 2 7 3 10 4 2" xfId="7482"/>
    <cellStyle name="Comma 2 7 3 10 4 3" xfId="7483"/>
    <cellStyle name="Comma 2 7 3 10 5" xfId="7484"/>
    <cellStyle name="Comma 2 7 3 10 5 2" xfId="7485"/>
    <cellStyle name="Comma 2 7 3 10 5 3" xfId="7486"/>
    <cellStyle name="Comma 2 7 3 10 6" xfId="7487"/>
    <cellStyle name="Comma 2 7 3 10 7" xfId="7488"/>
    <cellStyle name="Comma 2 7 3 11" xfId="7489"/>
    <cellStyle name="Comma 2 7 3 11 2" xfId="7490"/>
    <cellStyle name="Comma 2 7 3 11 3" xfId="7491"/>
    <cellStyle name="Comma 2 7 3 12" xfId="7492"/>
    <cellStyle name="Comma 2 7 3 12 2" xfId="7493"/>
    <cellStyle name="Comma 2 7 3 12 3" xfId="7494"/>
    <cellStyle name="Comma 2 7 3 13" xfId="7495"/>
    <cellStyle name="Comma 2 7 3 13 2" xfId="7496"/>
    <cellStyle name="Comma 2 7 3 13 3" xfId="7497"/>
    <cellStyle name="Comma 2 7 3 14" xfId="7498"/>
    <cellStyle name="Comma 2 7 3 14 2" xfId="7499"/>
    <cellStyle name="Comma 2 7 3 14 3" xfId="7500"/>
    <cellStyle name="Comma 2 7 3 15" xfId="7501"/>
    <cellStyle name="Comma 2 7 3 16" xfId="7502"/>
    <cellStyle name="Comma 2 7 3 2" xfId="7503"/>
    <cellStyle name="Comma 2 7 3 2 10" xfId="7504"/>
    <cellStyle name="Comma 2 7 3 2 10 2" xfId="7505"/>
    <cellStyle name="Comma 2 7 3 2 10 3" xfId="7506"/>
    <cellStyle name="Comma 2 7 3 2 11" xfId="7507"/>
    <cellStyle name="Comma 2 7 3 2 11 2" xfId="7508"/>
    <cellStyle name="Comma 2 7 3 2 11 3" xfId="7509"/>
    <cellStyle name="Comma 2 7 3 2 12" xfId="7510"/>
    <cellStyle name="Comma 2 7 3 2 12 2" xfId="7511"/>
    <cellStyle name="Comma 2 7 3 2 12 3" xfId="7512"/>
    <cellStyle name="Comma 2 7 3 2 13" xfId="7513"/>
    <cellStyle name="Comma 2 7 3 2 13 2" xfId="7514"/>
    <cellStyle name="Comma 2 7 3 2 13 3" xfId="7515"/>
    <cellStyle name="Comma 2 7 3 2 14" xfId="7516"/>
    <cellStyle name="Comma 2 7 3 2 15" xfId="7517"/>
    <cellStyle name="Comma 2 7 3 2 2" xfId="7518"/>
    <cellStyle name="Comma 2 7 3 2 2 10" xfId="7519"/>
    <cellStyle name="Comma 2 7 3 2 2 10 2" xfId="7520"/>
    <cellStyle name="Comma 2 7 3 2 2 10 3" xfId="7521"/>
    <cellStyle name="Comma 2 7 3 2 2 11" xfId="7522"/>
    <cellStyle name="Comma 2 7 3 2 2 11 2" xfId="7523"/>
    <cellStyle name="Comma 2 7 3 2 2 11 3" xfId="7524"/>
    <cellStyle name="Comma 2 7 3 2 2 12" xfId="7525"/>
    <cellStyle name="Comma 2 7 3 2 2 12 2" xfId="7526"/>
    <cellStyle name="Comma 2 7 3 2 2 12 3" xfId="7527"/>
    <cellStyle name="Comma 2 7 3 2 2 13" xfId="7528"/>
    <cellStyle name="Comma 2 7 3 2 2 14" xfId="7529"/>
    <cellStyle name="Comma 2 7 3 2 2 2" xfId="7530"/>
    <cellStyle name="Comma 2 7 3 2 2 2 10" xfId="7531"/>
    <cellStyle name="Comma 2 7 3 2 2 2 11" xfId="7532"/>
    <cellStyle name="Comma 2 7 3 2 2 2 2" xfId="7533"/>
    <cellStyle name="Comma 2 7 3 2 2 2 2 2" xfId="7534"/>
    <cellStyle name="Comma 2 7 3 2 2 2 2 2 2" xfId="7535"/>
    <cellStyle name="Comma 2 7 3 2 2 2 2 2 2 2" xfId="7536"/>
    <cellStyle name="Comma 2 7 3 2 2 2 2 2 2 3" xfId="7537"/>
    <cellStyle name="Comma 2 7 3 2 2 2 2 2 3" xfId="7538"/>
    <cellStyle name="Comma 2 7 3 2 2 2 2 2 3 2" xfId="7539"/>
    <cellStyle name="Comma 2 7 3 2 2 2 2 2 3 3" xfId="7540"/>
    <cellStyle name="Comma 2 7 3 2 2 2 2 2 4" xfId="7541"/>
    <cellStyle name="Comma 2 7 3 2 2 2 2 2 4 2" xfId="7542"/>
    <cellStyle name="Comma 2 7 3 2 2 2 2 2 4 3" xfId="7543"/>
    <cellStyle name="Comma 2 7 3 2 2 2 2 2 5" xfId="7544"/>
    <cellStyle name="Comma 2 7 3 2 2 2 2 2 5 2" xfId="7545"/>
    <cellStyle name="Comma 2 7 3 2 2 2 2 2 5 3" xfId="7546"/>
    <cellStyle name="Comma 2 7 3 2 2 2 2 2 6" xfId="7547"/>
    <cellStyle name="Comma 2 7 3 2 2 2 2 2 7" xfId="7548"/>
    <cellStyle name="Comma 2 7 3 2 2 2 2 3" xfId="7549"/>
    <cellStyle name="Comma 2 7 3 2 2 2 2 3 2" xfId="7550"/>
    <cellStyle name="Comma 2 7 3 2 2 2 2 3 3" xfId="7551"/>
    <cellStyle name="Comma 2 7 3 2 2 2 2 4" xfId="7552"/>
    <cellStyle name="Comma 2 7 3 2 2 2 2 4 2" xfId="7553"/>
    <cellStyle name="Comma 2 7 3 2 2 2 2 4 3" xfId="7554"/>
    <cellStyle name="Comma 2 7 3 2 2 2 2 5" xfId="7555"/>
    <cellStyle name="Comma 2 7 3 2 2 2 2 5 2" xfId="7556"/>
    <cellStyle name="Comma 2 7 3 2 2 2 2 5 3" xfId="7557"/>
    <cellStyle name="Comma 2 7 3 2 2 2 2 6" xfId="7558"/>
    <cellStyle name="Comma 2 7 3 2 2 2 2 6 2" xfId="7559"/>
    <cellStyle name="Comma 2 7 3 2 2 2 2 6 3" xfId="7560"/>
    <cellStyle name="Comma 2 7 3 2 2 2 2 7" xfId="7561"/>
    <cellStyle name="Comma 2 7 3 2 2 2 2 8" xfId="7562"/>
    <cellStyle name="Comma 2 7 3 2 2 2 3" xfId="7563"/>
    <cellStyle name="Comma 2 7 3 2 2 2 3 2" xfId="7564"/>
    <cellStyle name="Comma 2 7 3 2 2 2 3 2 2" xfId="7565"/>
    <cellStyle name="Comma 2 7 3 2 2 2 3 2 3" xfId="7566"/>
    <cellStyle name="Comma 2 7 3 2 2 2 3 3" xfId="7567"/>
    <cellStyle name="Comma 2 7 3 2 2 2 3 3 2" xfId="7568"/>
    <cellStyle name="Comma 2 7 3 2 2 2 3 3 3" xfId="7569"/>
    <cellStyle name="Comma 2 7 3 2 2 2 3 4" xfId="7570"/>
    <cellStyle name="Comma 2 7 3 2 2 2 3 4 2" xfId="7571"/>
    <cellStyle name="Comma 2 7 3 2 2 2 3 4 3" xfId="7572"/>
    <cellStyle name="Comma 2 7 3 2 2 2 3 5" xfId="7573"/>
    <cellStyle name="Comma 2 7 3 2 2 2 3 5 2" xfId="7574"/>
    <cellStyle name="Comma 2 7 3 2 2 2 3 5 3" xfId="7575"/>
    <cellStyle name="Comma 2 7 3 2 2 2 3 6" xfId="7576"/>
    <cellStyle name="Comma 2 7 3 2 2 2 3 7" xfId="7577"/>
    <cellStyle name="Comma 2 7 3 2 2 2 4" xfId="7578"/>
    <cellStyle name="Comma 2 7 3 2 2 2 4 2" xfId="7579"/>
    <cellStyle name="Comma 2 7 3 2 2 2 4 2 2" xfId="7580"/>
    <cellStyle name="Comma 2 7 3 2 2 2 4 2 3" xfId="7581"/>
    <cellStyle name="Comma 2 7 3 2 2 2 4 3" xfId="7582"/>
    <cellStyle name="Comma 2 7 3 2 2 2 4 3 2" xfId="7583"/>
    <cellStyle name="Comma 2 7 3 2 2 2 4 3 3" xfId="7584"/>
    <cellStyle name="Comma 2 7 3 2 2 2 4 4" xfId="7585"/>
    <cellStyle name="Comma 2 7 3 2 2 2 4 4 2" xfId="7586"/>
    <cellStyle name="Comma 2 7 3 2 2 2 4 4 3" xfId="7587"/>
    <cellStyle name="Comma 2 7 3 2 2 2 4 5" xfId="7588"/>
    <cellStyle name="Comma 2 7 3 2 2 2 4 5 2" xfId="7589"/>
    <cellStyle name="Comma 2 7 3 2 2 2 4 5 3" xfId="7590"/>
    <cellStyle name="Comma 2 7 3 2 2 2 4 6" xfId="7591"/>
    <cellStyle name="Comma 2 7 3 2 2 2 4 7" xfId="7592"/>
    <cellStyle name="Comma 2 7 3 2 2 2 5" xfId="7593"/>
    <cellStyle name="Comma 2 7 3 2 2 2 5 2" xfId="7594"/>
    <cellStyle name="Comma 2 7 3 2 2 2 5 2 2" xfId="7595"/>
    <cellStyle name="Comma 2 7 3 2 2 2 5 2 3" xfId="7596"/>
    <cellStyle name="Comma 2 7 3 2 2 2 5 3" xfId="7597"/>
    <cellStyle name="Comma 2 7 3 2 2 2 5 3 2" xfId="7598"/>
    <cellStyle name="Comma 2 7 3 2 2 2 5 3 3" xfId="7599"/>
    <cellStyle name="Comma 2 7 3 2 2 2 5 4" xfId="7600"/>
    <cellStyle name="Comma 2 7 3 2 2 2 5 4 2" xfId="7601"/>
    <cellStyle name="Comma 2 7 3 2 2 2 5 4 3" xfId="7602"/>
    <cellStyle name="Comma 2 7 3 2 2 2 5 5" xfId="7603"/>
    <cellStyle name="Comma 2 7 3 2 2 2 5 5 2" xfId="7604"/>
    <cellStyle name="Comma 2 7 3 2 2 2 5 5 3" xfId="7605"/>
    <cellStyle name="Comma 2 7 3 2 2 2 5 6" xfId="7606"/>
    <cellStyle name="Comma 2 7 3 2 2 2 5 7" xfId="7607"/>
    <cellStyle name="Comma 2 7 3 2 2 2 6" xfId="7608"/>
    <cellStyle name="Comma 2 7 3 2 2 2 6 2" xfId="7609"/>
    <cellStyle name="Comma 2 7 3 2 2 2 6 3" xfId="7610"/>
    <cellStyle name="Comma 2 7 3 2 2 2 7" xfId="7611"/>
    <cellStyle name="Comma 2 7 3 2 2 2 7 2" xfId="7612"/>
    <cellStyle name="Comma 2 7 3 2 2 2 7 3" xfId="7613"/>
    <cellStyle name="Comma 2 7 3 2 2 2 8" xfId="7614"/>
    <cellStyle name="Comma 2 7 3 2 2 2 8 2" xfId="7615"/>
    <cellStyle name="Comma 2 7 3 2 2 2 8 3" xfId="7616"/>
    <cellStyle name="Comma 2 7 3 2 2 2 9" xfId="7617"/>
    <cellStyle name="Comma 2 7 3 2 2 2 9 2" xfId="7618"/>
    <cellStyle name="Comma 2 7 3 2 2 2 9 3" xfId="7619"/>
    <cellStyle name="Comma 2 7 3 2 2 3" xfId="7620"/>
    <cellStyle name="Comma 2 7 3 2 2 3 2" xfId="7621"/>
    <cellStyle name="Comma 2 7 3 2 2 3 2 2" xfId="7622"/>
    <cellStyle name="Comma 2 7 3 2 2 3 2 2 2" xfId="7623"/>
    <cellStyle name="Comma 2 7 3 2 2 3 2 2 3" xfId="7624"/>
    <cellStyle name="Comma 2 7 3 2 2 3 2 3" xfId="7625"/>
    <cellStyle name="Comma 2 7 3 2 2 3 2 3 2" xfId="7626"/>
    <cellStyle name="Comma 2 7 3 2 2 3 2 3 3" xfId="7627"/>
    <cellStyle name="Comma 2 7 3 2 2 3 2 4" xfId="7628"/>
    <cellStyle name="Comma 2 7 3 2 2 3 2 4 2" xfId="7629"/>
    <cellStyle name="Comma 2 7 3 2 2 3 2 4 3" xfId="7630"/>
    <cellStyle name="Comma 2 7 3 2 2 3 2 5" xfId="7631"/>
    <cellStyle name="Comma 2 7 3 2 2 3 2 5 2" xfId="7632"/>
    <cellStyle name="Comma 2 7 3 2 2 3 2 5 3" xfId="7633"/>
    <cellStyle name="Comma 2 7 3 2 2 3 2 6" xfId="7634"/>
    <cellStyle name="Comma 2 7 3 2 2 3 2 7" xfId="7635"/>
    <cellStyle name="Comma 2 7 3 2 2 3 3" xfId="7636"/>
    <cellStyle name="Comma 2 7 3 2 2 3 3 2" xfId="7637"/>
    <cellStyle name="Comma 2 7 3 2 2 3 3 3" xfId="7638"/>
    <cellStyle name="Comma 2 7 3 2 2 3 4" xfId="7639"/>
    <cellStyle name="Comma 2 7 3 2 2 3 4 2" xfId="7640"/>
    <cellStyle name="Comma 2 7 3 2 2 3 4 3" xfId="7641"/>
    <cellStyle name="Comma 2 7 3 2 2 3 5" xfId="7642"/>
    <cellStyle name="Comma 2 7 3 2 2 3 5 2" xfId="7643"/>
    <cellStyle name="Comma 2 7 3 2 2 3 5 3" xfId="7644"/>
    <cellStyle name="Comma 2 7 3 2 2 3 6" xfId="7645"/>
    <cellStyle name="Comma 2 7 3 2 2 3 6 2" xfId="7646"/>
    <cellStyle name="Comma 2 7 3 2 2 3 6 3" xfId="7647"/>
    <cellStyle name="Comma 2 7 3 2 2 3 7" xfId="7648"/>
    <cellStyle name="Comma 2 7 3 2 2 3 8" xfId="7649"/>
    <cellStyle name="Comma 2 7 3 2 2 4" xfId="7650"/>
    <cellStyle name="Comma 2 7 3 2 2 4 2" xfId="7651"/>
    <cellStyle name="Comma 2 7 3 2 2 4 2 2" xfId="7652"/>
    <cellStyle name="Comma 2 7 3 2 2 4 2 2 2" xfId="7653"/>
    <cellStyle name="Comma 2 7 3 2 2 4 2 2 3" xfId="7654"/>
    <cellStyle name="Comma 2 7 3 2 2 4 2 3" xfId="7655"/>
    <cellStyle name="Comma 2 7 3 2 2 4 2 3 2" xfId="7656"/>
    <cellStyle name="Comma 2 7 3 2 2 4 2 3 3" xfId="7657"/>
    <cellStyle name="Comma 2 7 3 2 2 4 2 4" xfId="7658"/>
    <cellStyle name="Comma 2 7 3 2 2 4 2 4 2" xfId="7659"/>
    <cellStyle name="Comma 2 7 3 2 2 4 2 4 3" xfId="7660"/>
    <cellStyle name="Comma 2 7 3 2 2 4 2 5" xfId="7661"/>
    <cellStyle name="Comma 2 7 3 2 2 4 2 5 2" xfId="7662"/>
    <cellStyle name="Comma 2 7 3 2 2 4 2 5 3" xfId="7663"/>
    <cellStyle name="Comma 2 7 3 2 2 4 2 6" xfId="7664"/>
    <cellStyle name="Comma 2 7 3 2 2 4 2 7" xfId="7665"/>
    <cellStyle name="Comma 2 7 3 2 2 4 3" xfId="7666"/>
    <cellStyle name="Comma 2 7 3 2 2 4 3 2" xfId="7667"/>
    <cellStyle name="Comma 2 7 3 2 2 4 3 3" xfId="7668"/>
    <cellStyle name="Comma 2 7 3 2 2 4 4" xfId="7669"/>
    <cellStyle name="Comma 2 7 3 2 2 4 4 2" xfId="7670"/>
    <cellStyle name="Comma 2 7 3 2 2 4 4 3" xfId="7671"/>
    <cellStyle name="Comma 2 7 3 2 2 4 5" xfId="7672"/>
    <cellStyle name="Comma 2 7 3 2 2 4 5 2" xfId="7673"/>
    <cellStyle name="Comma 2 7 3 2 2 4 5 3" xfId="7674"/>
    <cellStyle name="Comma 2 7 3 2 2 4 6" xfId="7675"/>
    <cellStyle name="Comma 2 7 3 2 2 4 6 2" xfId="7676"/>
    <cellStyle name="Comma 2 7 3 2 2 4 6 3" xfId="7677"/>
    <cellStyle name="Comma 2 7 3 2 2 4 7" xfId="7678"/>
    <cellStyle name="Comma 2 7 3 2 2 4 8" xfId="7679"/>
    <cellStyle name="Comma 2 7 3 2 2 5" xfId="7680"/>
    <cellStyle name="Comma 2 7 3 2 2 5 2" xfId="7681"/>
    <cellStyle name="Comma 2 7 3 2 2 5 2 2" xfId="7682"/>
    <cellStyle name="Comma 2 7 3 2 2 5 2 3" xfId="7683"/>
    <cellStyle name="Comma 2 7 3 2 2 5 3" xfId="7684"/>
    <cellStyle name="Comma 2 7 3 2 2 5 3 2" xfId="7685"/>
    <cellStyle name="Comma 2 7 3 2 2 5 3 3" xfId="7686"/>
    <cellStyle name="Comma 2 7 3 2 2 5 4" xfId="7687"/>
    <cellStyle name="Comma 2 7 3 2 2 5 4 2" xfId="7688"/>
    <cellStyle name="Comma 2 7 3 2 2 5 4 3" xfId="7689"/>
    <cellStyle name="Comma 2 7 3 2 2 5 5" xfId="7690"/>
    <cellStyle name="Comma 2 7 3 2 2 5 5 2" xfId="7691"/>
    <cellStyle name="Comma 2 7 3 2 2 5 5 3" xfId="7692"/>
    <cellStyle name="Comma 2 7 3 2 2 5 6" xfId="7693"/>
    <cellStyle name="Comma 2 7 3 2 2 5 7" xfId="7694"/>
    <cellStyle name="Comma 2 7 3 2 2 6" xfId="7695"/>
    <cellStyle name="Comma 2 7 3 2 2 6 2" xfId="7696"/>
    <cellStyle name="Comma 2 7 3 2 2 6 2 2" xfId="7697"/>
    <cellStyle name="Comma 2 7 3 2 2 6 2 3" xfId="7698"/>
    <cellStyle name="Comma 2 7 3 2 2 6 3" xfId="7699"/>
    <cellStyle name="Comma 2 7 3 2 2 6 3 2" xfId="7700"/>
    <cellStyle name="Comma 2 7 3 2 2 6 3 3" xfId="7701"/>
    <cellStyle name="Comma 2 7 3 2 2 6 4" xfId="7702"/>
    <cellStyle name="Comma 2 7 3 2 2 6 4 2" xfId="7703"/>
    <cellStyle name="Comma 2 7 3 2 2 6 4 3" xfId="7704"/>
    <cellStyle name="Comma 2 7 3 2 2 6 5" xfId="7705"/>
    <cellStyle name="Comma 2 7 3 2 2 6 5 2" xfId="7706"/>
    <cellStyle name="Comma 2 7 3 2 2 6 5 3" xfId="7707"/>
    <cellStyle name="Comma 2 7 3 2 2 6 6" xfId="7708"/>
    <cellStyle name="Comma 2 7 3 2 2 6 7" xfId="7709"/>
    <cellStyle name="Comma 2 7 3 2 2 7" xfId="7710"/>
    <cellStyle name="Comma 2 7 3 2 2 7 2" xfId="7711"/>
    <cellStyle name="Comma 2 7 3 2 2 7 2 2" xfId="7712"/>
    <cellStyle name="Comma 2 7 3 2 2 7 2 3" xfId="7713"/>
    <cellStyle name="Comma 2 7 3 2 2 7 3" xfId="7714"/>
    <cellStyle name="Comma 2 7 3 2 2 7 3 2" xfId="7715"/>
    <cellStyle name="Comma 2 7 3 2 2 7 3 3" xfId="7716"/>
    <cellStyle name="Comma 2 7 3 2 2 7 4" xfId="7717"/>
    <cellStyle name="Comma 2 7 3 2 2 7 4 2" xfId="7718"/>
    <cellStyle name="Comma 2 7 3 2 2 7 4 3" xfId="7719"/>
    <cellStyle name="Comma 2 7 3 2 2 7 5" xfId="7720"/>
    <cellStyle name="Comma 2 7 3 2 2 7 5 2" xfId="7721"/>
    <cellStyle name="Comma 2 7 3 2 2 7 5 3" xfId="7722"/>
    <cellStyle name="Comma 2 7 3 2 2 7 6" xfId="7723"/>
    <cellStyle name="Comma 2 7 3 2 2 7 7" xfId="7724"/>
    <cellStyle name="Comma 2 7 3 2 2 8" xfId="7725"/>
    <cellStyle name="Comma 2 7 3 2 2 8 2" xfId="7726"/>
    <cellStyle name="Comma 2 7 3 2 2 8 2 2" xfId="7727"/>
    <cellStyle name="Comma 2 7 3 2 2 8 2 3" xfId="7728"/>
    <cellStyle name="Comma 2 7 3 2 2 8 3" xfId="7729"/>
    <cellStyle name="Comma 2 7 3 2 2 8 3 2" xfId="7730"/>
    <cellStyle name="Comma 2 7 3 2 2 8 3 3" xfId="7731"/>
    <cellStyle name="Comma 2 7 3 2 2 8 4" xfId="7732"/>
    <cellStyle name="Comma 2 7 3 2 2 8 4 2" xfId="7733"/>
    <cellStyle name="Comma 2 7 3 2 2 8 4 3" xfId="7734"/>
    <cellStyle name="Comma 2 7 3 2 2 8 5" xfId="7735"/>
    <cellStyle name="Comma 2 7 3 2 2 8 5 2" xfId="7736"/>
    <cellStyle name="Comma 2 7 3 2 2 8 5 3" xfId="7737"/>
    <cellStyle name="Comma 2 7 3 2 2 8 6" xfId="7738"/>
    <cellStyle name="Comma 2 7 3 2 2 8 7" xfId="7739"/>
    <cellStyle name="Comma 2 7 3 2 2 9" xfId="7740"/>
    <cellStyle name="Comma 2 7 3 2 2 9 2" xfId="7741"/>
    <cellStyle name="Comma 2 7 3 2 2 9 3" xfId="7742"/>
    <cellStyle name="Comma 2 7 3 2 3" xfId="7743"/>
    <cellStyle name="Comma 2 7 3 2 3 10" xfId="7744"/>
    <cellStyle name="Comma 2 7 3 2 3 11" xfId="7745"/>
    <cellStyle name="Comma 2 7 3 2 3 2" xfId="7746"/>
    <cellStyle name="Comma 2 7 3 2 3 2 2" xfId="7747"/>
    <cellStyle name="Comma 2 7 3 2 3 2 2 2" xfId="7748"/>
    <cellStyle name="Comma 2 7 3 2 3 2 2 2 2" xfId="7749"/>
    <cellStyle name="Comma 2 7 3 2 3 2 2 2 3" xfId="7750"/>
    <cellStyle name="Comma 2 7 3 2 3 2 2 3" xfId="7751"/>
    <cellStyle name="Comma 2 7 3 2 3 2 2 3 2" xfId="7752"/>
    <cellStyle name="Comma 2 7 3 2 3 2 2 3 3" xfId="7753"/>
    <cellStyle name="Comma 2 7 3 2 3 2 2 4" xfId="7754"/>
    <cellStyle name="Comma 2 7 3 2 3 2 2 4 2" xfId="7755"/>
    <cellStyle name="Comma 2 7 3 2 3 2 2 4 3" xfId="7756"/>
    <cellStyle name="Comma 2 7 3 2 3 2 2 5" xfId="7757"/>
    <cellStyle name="Comma 2 7 3 2 3 2 2 5 2" xfId="7758"/>
    <cellStyle name="Comma 2 7 3 2 3 2 2 5 3" xfId="7759"/>
    <cellStyle name="Comma 2 7 3 2 3 2 2 6" xfId="7760"/>
    <cellStyle name="Comma 2 7 3 2 3 2 2 7" xfId="7761"/>
    <cellStyle name="Comma 2 7 3 2 3 2 3" xfId="7762"/>
    <cellStyle name="Comma 2 7 3 2 3 2 3 2" xfId="7763"/>
    <cellStyle name="Comma 2 7 3 2 3 2 3 3" xfId="7764"/>
    <cellStyle name="Comma 2 7 3 2 3 2 4" xfId="7765"/>
    <cellStyle name="Comma 2 7 3 2 3 2 4 2" xfId="7766"/>
    <cellStyle name="Comma 2 7 3 2 3 2 4 3" xfId="7767"/>
    <cellStyle name="Comma 2 7 3 2 3 2 5" xfId="7768"/>
    <cellStyle name="Comma 2 7 3 2 3 2 5 2" xfId="7769"/>
    <cellStyle name="Comma 2 7 3 2 3 2 5 3" xfId="7770"/>
    <cellStyle name="Comma 2 7 3 2 3 2 6" xfId="7771"/>
    <cellStyle name="Comma 2 7 3 2 3 2 6 2" xfId="7772"/>
    <cellStyle name="Comma 2 7 3 2 3 2 6 3" xfId="7773"/>
    <cellStyle name="Comma 2 7 3 2 3 2 7" xfId="7774"/>
    <cellStyle name="Comma 2 7 3 2 3 2 8" xfId="7775"/>
    <cellStyle name="Comma 2 7 3 2 3 3" xfId="7776"/>
    <cellStyle name="Comma 2 7 3 2 3 3 2" xfId="7777"/>
    <cellStyle name="Comma 2 7 3 2 3 3 2 2" xfId="7778"/>
    <cellStyle name="Comma 2 7 3 2 3 3 2 3" xfId="7779"/>
    <cellStyle name="Comma 2 7 3 2 3 3 3" xfId="7780"/>
    <cellStyle name="Comma 2 7 3 2 3 3 3 2" xfId="7781"/>
    <cellStyle name="Comma 2 7 3 2 3 3 3 3" xfId="7782"/>
    <cellStyle name="Comma 2 7 3 2 3 3 4" xfId="7783"/>
    <cellStyle name="Comma 2 7 3 2 3 3 4 2" xfId="7784"/>
    <cellStyle name="Comma 2 7 3 2 3 3 4 3" xfId="7785"/>
    <cellStyle name="Comma 2 7 3 2 3 3 5" xfId="7786"/>
    <cellStyle name="Comma 2 7 3 2 3 3 5 2" xfId="7787"/>
    <cellStyle name="Comma 2 7 3 2 3 3 5 3" xfId="7788"/>
    <cellStyle name="Comma 2 7 3 2 3 3 6" xfId="7789"/>
    <cellStyle name="Comma 2 7 3 2 3 3 7" xfId="7790"/>
    <cellStyle name="Comma 2 7 3 2 3 4" xfId="7791"/>
    <cellStyle name="Comma 2 7 3 2 3 4 2" xfId="7792"/>
    <cellStyle name="Comma 2 7 3 2 3 4 2 2" xfId="7793"/>
    <cellStyle name="Comma 2 7 3 2 3 4 2 3" xfId="7794"/>
    <cellStyle name="Comma 2 7 3 2 3 4 3" xfId="7795"/>
    <cellStyle name="Comma 2 7 3 2 3 4 3 2" xfId="7796"/>
    <cellStyle name="Comma 2 7 3 2 3 4 3 3" xfId="7797"/>
    <cellStyle name="Comma 2 7 3 2 3 4 4" xfId="7798"/>
    <cellStyle name="Comma 2 7 3 2 3 4 4 2" xfId="7799"/>
    <cellStyle name="Comma 2 7 3 2 3 4 4 3" xfId="7800"/>
    <cellStyle name="Comma 2 7 3 2 3 4 5" xfId="7801"/>
    <cellStyle name="Comma 2 7 3 2 3 4 5 2" xfId="7802"/>
    <cellStyle name="Comma 2 7 3 2 3 4 5 3" xfId="7803"/>
    <cellStyle name="Comma 2 7 3 2 3 4 6" xfId="7804"/>
    <cellStyle name="Comma 2 7 3 2 3 4 7" xfId="7805"/>
    <cellStyle name="Comma 2 7 3 2 3 5" xfId="7806"/>
    <cellStyle name="Comma 2 7 3 2 3 5 2" xfId="7807"/>
    <cellStyle name="Comma 2 7 3 2 3 5 2 2" xfId="7808"/>
    <cellStyle name="Comma 2 7 3 2 3 5 2 3" xfId="7809"/>
    <cellStyle name="Comma 2 7 3 2 3 5 3" xfId="7810"/>
    <cellStyle name="Comma 2 7 3 2 3 5 3 2" xfId="7811"/>
    <cellStyle name="Comma 2 7 3 2 3 5 3 3" xfId="7812"/>
    <cellStyle name="Comma 2 7 3 2 3 5 4" xfId="7813"/>
    <cellStyle name="Comma 2 7 3 2 3 5 4 2" xfId="7814"/>
    <cellStyle name="Comma 2 7 3 2 3 5 4 3" xfId="7815"/>
    <cellStyle name="Comma 2 7 3 2 3 5 5" xfId="7816"/>
    <cellStyle name="Comma 2 7 3 2 3 5 5 2" xfId="7817"/>
    <cellStyle name="Comma 2 7 3 2 3 5 5 3" xfId="7818"/>
    <cellStyle name="Comma 2 7 3 2 3 5 6" xfId="7819"/>
    <cellStyle name="Comma 2 7 3 2 3 5 7" xfId="7820"/>
    <cellStyle name="Comma 2 7 3 2 3 6" xfId="7821"/>
    <cellStyle name="Comma 2 7 3 2 3 6 2" xfId="7822"/>
    <cellStyle name="Comma 2 7 3 2 3 6 3" xfId="7823"/>
    <cellStyle name="Comma 2 7 3 2 3 7" xfId="7824"/>
    <cellStyle name="Comma 2 7 3 2 3 7 2" xfId="7825"/>
    <cellStyle name="Comma 2 7 3 2 3 7 3" xfId="7826"/>
    <cellStyle name="Comma 2 7 3 2 3 8" xfId="7827"/>
    <cellStyle name="Comma 2 7 3 2 3 8 2" xfId="7828"/>
    <cellStyle name="Comma 2 7 3 2 3 8 3" xfId="7829"/>
    <cellStyle name="Comma 2 7 3 2 3 9" xfId="7830"/>
    <cellStyle name="Comma 2 7 3 2 3 9 2" xfId="7831"/>
    <cellStyle name="Comma 2 7 3 2 3 9 3" xfId="7832"/>
    <cellStyle name="Comma 2 7 3 2 4" xfId="7833"/>
    <cellStyle name="Comma 2 7 3 2 4 2" xfId="7834"/>
    <cellStyle name="Comma 2 7 3 2 4 2 2" xfId="7835"/>
    <cellStyle name="Comma 2 7 3 2 4 2 2 2" xfId="7836"/>
    <cellStyle name="Comma 2 7 3 2 4 2 2 3" xfId="7837"/>
    <cellStyle name="Comma 2 7 3 2 4 2 3" xfId="7838"/>
    <cellStyle name="Comma 2 7 3 2 4 2 3 2" xfId="7839"/>
    <cellStyle name="Comma 2 7 3 2 4 2 3 3" xfId="7840"/>
    <cellStyle name="Comma 2 7 3 2 4 2 4" xfId="7841"/>
    <cellStyle name="Comma 2 7 3 2 4 2 4 2" xfId="7842"/>
    <cellStyle name="Comma 2 7 3 2 4 2 4 3" xfId="7843"/>
    <cellStyle name="Comma 2 7 3 2 4 2 5" xfId="7844"/>
    <cellStyle name="Comma 2 7 3 2 4 2 5 2" xfId="7845"/>
    <cellStyle name="Comma 2 7 3 2 4 2 5 3" xfId="7846"/>
    <cellStyle name="Comma 2 7 3 2 4 2 6" xfId="7847"/>
    <cellStyle name="Comma 2 7 3 2 4 2 7" xfId="7848"/>
    <cellStyle name="Comma 2 7 3 2 4 3" xfId="7849"/>
    <cellStyle name="Comma 2 7 3 2 4 3 2" xfId="7850"/>
    <cellStyle name="Comma 2 7 3 2 4 3 3" xfId="7851"/>
    <cellStyle name="Comma 2 7 3 2 4 4" xfId="7852"/>
    <cellStyle name="Comma 2 7 3 2 4 4 2" xfId="7853"/>
    <cellStyle name="Comma 2 7 3 2 4 4 3" xfId="7854"/>
    <cellStyle name="Comma 2 7 3 2 4 5" xfId="7855"/>
    <cellStyle name="Comma 2 7 3 2 4 5 2" xfId="7856"/>
    <cellStyle name="Comma 2 7 3 2 4 5 3" xfId="7857"/>
    <cellStyle name="Comma 2 7 3 2 4 6" xfId="7858"/>
    <cellStyle name="Comma 2 7 3 2 4 6 2" xfId="7859"/>
    <cellStyle name="Comma 2 7 3 2 4 6 3" xfId="7860"/>
    <cellStyle name="Comma 2 7 3 2 4 7" xfId="7861"/>
    <cellStyle name="Comma 2 7 3 2 4 8" xfId="7862"/>
    <cellStyle name="Comma 2 7 3 2 5" xfId="7863"/>
    <cellStyle name="Comma 2 7 3 2 5 2" xfId="7864"/>
    <cellStyle name="Comma 2 7 3 2 5 2 2" xfId="7865"/>
    <cellStyle name="Comma 2 7 3 2 5 2 2 2" xfId="7866"/>
    <cellStyle name="Comma 2 7 3 2 5 2 2 3" xfId="7867"/>
    <cellStyle name="Comma 2 7 3 2 5 2 3" xfId="7868"/>
    <cellStyle name="Comma 2 7 3 2 5 2 3 2" xfId="7869"/>
    <cellStyle name="Comma 2 7 3 2 5 2 3 3" xfId="7870"/>
    <cellStyle name="Comma 2 7 3 2 5 2 4" xfId="7871"/>
    <cellStyle name="Comma 2 7 3 2 5 2 4 2" xfId="7872"/>
    <cellStyle name="Comma 2 7 3 2 5 2 4 3" xfId="7873"/>
    <cellStyle name="Comma 2 7 3 2 5 2 5" xfId="7874"/>
    <cellStyle name="Comma 2 7 3 2 5 2 5 2" xfId="7875"/>
    <cellStyle name="Comma 2 7 3 2 5 2 5 3" xfId="7876"/>
    <cellStyle name="Comma 2 7 3 2 5 2 6" xfId="7877"/>
    <cellStyle name="Comma 2 7 3 2 5 2 7" xfId="7878"/>
    <cellStyle name="Comma 2 7 3 2 5 3" xfId="7879"/>
    <cellStyle name="Comma 2 7 3 2 5 3 2" xfId="7880"/>
    <cellStyle name="Comma 2 7 3 2 5 3 3" xfId="7881"/>
    <cellStyle name="Comma 2 7 3 2 5 4" xfId="7882"/>
    <cellStyle name="Comma 2 7 3 2 5 4 2" xfId="7883"/>
    <cellStyle name="Comma 2 7 3 2 5 4 3" xfId="7884"/>
    <cellStyle name="Comma 2 7 3 2 5 5" xfId="7885"/>
    <cellStyle name="Comma 2 7 3 2 5 5 2" xfId="7886"/>
    <cellStyle name="Comma 2 7 3 2 5 5 3" xfId="7887"/>
    <cellStyle name="Comma 2 7 3 2 5 6" xfId="7888"/>
    <cellStyle name="Comma 2 7 3 2 5 6 2" xfId="7889"/>
    <cellStyle name="Comma 2 7 3 2 5 6 3" xfId="7890"/>
    <cellStyle name="Comma 2 7 3 2 5 7" xfId="7891"/>
    <cellStyle name="Comma 2 7 3 2 5 8" xfId="7892"/>
    <cellStyle name="Comma 2 7 3 2 6" xfId="7893"/>
    <cellStyle name="Comma 2 7 3 2 6 2" xfId="7894"/>
    <cellStyle name="Comma 2 7 3 2 6 2 2" xfId="7895"/>
    <cellStyle name="Comma 2 7 3 2 6 2 3" xfId="7896"/>
    <cellStyle name="Comma 2 7 3 2 6 3" xfId="7897"/>
    <cellStyle name="Comma 2 7 3 2 6 3 2" xfId="7898"/>
    <cellStyle name="Comma 2 7 3 2 6 3 3" xfId="7899"/>
    <cellStyle name="Comma 2 7 3 2 6 4" xfId="7900"/>
    <cellStyle name="Comma 2 7 3 2 6 4 2" xfId="7901"/>
    <cellStyle name="Comma 2 7 3 2 6 4 3" xfId="7902"/>
    <cellStyle name="Comma 2 7 3 2 6 5" xfId="7903"/>
    <cellStyle name="Comma 2 7 3 2 6 5 2" xfId="7904"/>
    <cellStyle name="Comma 2 7 3 2 6 5 3" xfId="7905"/>
    <cellStyle name="Comma 2 7 3 2 6 6" xfId="7906"/>
    <cellStyle name="Comma 2 7 3 2 6 7" xfId="7907"/>
    <cellStyle name="Comma 2 7 3 2 7" xfId="7908"/>
    <cellStyle name="Comma 2 7 3 2 7 2" xfId="7909"/>
    <cellStyle name="Comma 2 7 3 2 7 2 2" xfId="7910"/>
    <cellStyle name="Comma 2 7 3 2 7 2 3" xfId="7911"/>
    <cellStyle name="Comma 2 7 3 2 7 3" xfId="7912"/>
    <cellStyle name="Comma 2 7 3 2 7 3 2" xfId="7913"/>
    <cellStyle name="Comma 2 7 3 2 7 3 3" xfId="7914"/>
    <cellStyle name="Comma 2 7 3 2 7 4" xfId="7915"/>
    <cellStyle name="Comma 2 7 3 2 7 4 2" xfId="7916"/>
    <cellStyle name="Comma 2 7 3 2 7 4 3" xfId="7917"/>
    <cellStyle name="Comma 2 7 3 2 7 5" xfId="7918"/>
    <cellStyle name="Comma 2 7 3 2 7 5 2" xfId="7919"/>
    <cellStyle name="Comma 2 7 3 2 7 5 3" xfId="7920"/>
    <cellStyle name="Comma 2 7 3 2 7 6" xfId="7921"/>
    <cellStyle name="Comma 2 7 3 2 7 7" xfId="7922"/>
    <cellStyle name="Comma 2 7 3 2 8" xfId="7923"/>
    <cellStyle name="Comma 2 7 3 2 8 2" xfId="7924"/>
    <cellStyle name="Comma 2 7 3 2 8 2 2" xfId="7925"/>
    <cellStyle name="Comma 2 7 3 2 8 2 3" xfId="7926"/>
    <cellStyle name="Comma 2 7 3 2 8 3" xfId="7927"/>
    <cellStyle name="Comma 2 7 3 2 8 3 2" xfId="7928"/>
    <cellStyle name="Comma 2 7 3 2 8 3 3" xfId="7929"/>
    <cellStyle name="Comma 2 7 3 2 8 4" xfId="7930"/>
    <cellStyle name="Comma 2 7 3 2 8 4 2" xfId="7931"/>
    <cellStyle name="Comma 2 7 3 2 8 4 3" xfId="7932"/>
    <cellStyle name="Comma 2 7 3 2 8 5" xfId="7933"/>
    <cellStyle name="Comma 2 7 3 2 8 5 2" xfId="7934"/>
    <cellStyle name="Comma 2 7 3 2 8 5 3" xfId="7935"/>
    <cellStyle name="Comma 2 7 3 2 8 6" xfId="7936"/>
    <cellStyle name="Comma 2 7 3 2 8 7" xfId="7937"/>
    <cellStyle name="Comma 2 7 3 2 9" xfId="7938"/>
    <cellStyle name="Comma 2 7 3 2 9 2" xfId="7939"/>
    <cellStyle name="Comma 2 7 3 2 9 2 2" xfId="7940"/>
    <cellStyle name="Comma 2 7 3 2 9 2 3" xfId="7941"/>
    <cellStyle name="Comma 2 7 3 2 9 3" xfId="7942"/>
    <cellStyle name="Comma 2 7 3 2 9 3 2" xfId="7943"/>
    <cellStyle name="Comma 2 7 3 2 9 3 3" xfId="7944"/>
    <cellStyle name="Comma 2 7 3 2 9 4" xfId="7945"/>
    <cellStyle name="Comma 2 7 3 2 9 4 2" xfId="7946"/>
    <cellStyle name="Comma 2 7 3 2 9 4 3" xfId="7947"/>
    <cellStyle name="Comma 2 7 3 2 9 5" xfId="7948"/>
    <cellStyle name="Comma 2 7 3 2 9 5 2" xfId="7949"/>
    <cellStyle name="Comma 2 7 3 2 9 5 3" xfId="7950"/>
    <cellStyle name="Comma 2 7 3 2 9 6" xfId="7951"/>
    <cellStyle name="Comma 2 7 3 2 9 7" xfId="7952"/>
    <cellStyle name="Comma 2 7 3 3" xfId="7953"/>
    <cellStyle name="Comma 2 7 3 3 10" xfId="7954"/>
    <cellStyle name="Comma 2 7 3 3 10 2" xfId="7955"/>
    <cellStyle name="Comma 2 7 3 3 10 3" xfId="7956"/>
    <cellStyle name="Comma 2 7 3 3 11" xfId="7957"/>
    <cellStyle name="Comma 2 7 3 3 11 2" xfId="7958"/>
    <cellStyle name="Comma 2 7 3 3 11 3" xfId="7959"/>
    <cellStyle name="Comma 2 7 3 3 12" xfId="7960"/>
    <cellStyle name="Comma 2 7 3 3 12 2" xfId="7961"/>
    <cellStyle name="Comma 2 7 3 3 12 3" xfId="7962"/>
    <cellStyle name="Comma 2 7 3 3 13" xfId="7963"/>
    <cellStyle name="Comma 2 7 3 3 14" xfId="7964"/>
    <cellStyle name="Comma 2 7 3 3 2" xfId="7965"/>
    <cellStyle name="Comma 2 7 3 3 2 10" xfId="7966"/>
    <cellStyle name="Comma 2 7 3 3 2 11" xfId="7967"/>
    <cellStyle name="Comma 2 7 3 3 2 2" xfId="7968"/>
    <cellStyle name="Comma 2 7 3 3 2 2 2" xfId="7969"/>
    <cellStyle name="Comma 2 7 3 3 2 2 2 2" xfId="7970"/>
    <cellStyle name="Comma 2 7 3 3 2 2 2 2 2" xfId="7971"/>
    <cellStyle name="Comma 2 7 3 3 2 2 2 2 3" xfId="7972"/>
    <cellStyle name="Comma 2 7 3 3 2 2 2 3" xfId="7973"/>
    <cellStyle name="Comma 2 7 3 3 2 2 2 3 2" xfId="7974"/>
    <cellStyle name="Comma 2 7 3 3 2 2 2 3 3" xfId="7975"/>
    <cellStyle name="Comma 2 7 3 3 2 2 2 4" xfId="7976"/>
    <cellStyle name="Comma 2 7 3 3 2 2 2 4 2" xfId="7977"/>
    <cellStyle name="Comma 2 7 3 3 2 2 2 4 3" xfId="7978"/>
    <cellStyle name="Comma 2 7 3 3 2 2 2 5" xfId="7979"/>
    <cellStyle name="Comma 2 7 3 3 2 2 2 5 2" xfId="7980"/>
    <cellStyle name="Comma 2 7 3 3 2 2 2 5 3" xfId="7981"/>
    <cellStyle name="Comma 2 7 3 3 2 2 2 6" xfId="7982"/>
    <cellStyle name="Comma 2 7 3 3 2 2 2 7" xfId="7983"/>
    <cellStyle name="Comma 2 7 3 3 2 2 3" xfId="7984"/>
    <cellStyle name="Comma 2 7 3 3 2 2 3 2" xfId="7985"/>
    <cellStyle name="Comma 2 7 3 3 2 2 3 3" xfId="7986"/>
    <cellStyle name="Comma 2 7 3 3 2 2 4" xfId="7987"/>
    <cellStyle name="Comma 2 7 3 3 2 2 4 2" xfId="7988"/>
    <cellStyle name="Comma 2 7 3 3 2 2 4 3" xfId="7989"/>
    <cellStyle name="Comma 2 7 3 3 2 2 5" xfId="7990"/>
    <cellStyle name="Comma 2 7 3 3 2 2 5 2" xfId="7991"/>
    <cellStyle name="Comma 2 7 3 3 2 2 5 3" xfId="7992"/>
    <cellStyle name="Comma 2 7 3 3 2 2 6" xfId="7993"/>
    <cellStyle name="Comma 2 7 3 3 2 2 6 2" xfId="7994"/>
    <cellStyle name="Comma 2 7 3 3 2 2 6 3" xfId="7995"/>
    <cellStyle name="Comma 2 7 3 3 2 2 7" xfId="7996"/>
    <cellStyle name="Comma 2 7 3 3 2 2 8" xfId="7997"/>
    <cellStyle name="Comma 2 7 3 3 2 3" xfId="7998"/>
    <cellStyle name="Comma 2 7 3 3 2 3 2" xfId="7999"/>
    <cellStyle name="Comma 2 7 3 3 2 3 2 2" xfId="8000"/>
    <cellStyle name="Comma 2 7 3 3 2 3 2 3" xfId="8001"/>
    <cellStyle name="Comma 2 7 3 3 2 3 3" xfId="8002"/>
    <cellStyle name="Comma 2 7 3 3 2 3 3 2" xfId="8003"/>
    <cellStyle name="Comma 2 7 3 3 2 3 3 3" xfId="8004"/>
    <cellStyle name="Comma 2 7 3 3 2 3 4" xfId="8005"/>
    <cellStyle name="Comma 2 7 3 3 2 3 4 2" xfId="8006"/>
    <cellStyle name="Comma 2 7 3 3 2 3 4 3" xfId="8007"/>
    <cellStyle name="Comma 2 7 3 3 2 3 5" xfId="8008"/>
    <cellStyle name="Comma 2 7 3 3 2 3 5 2" xfId="8009"/>
    <cellStyle name="Comma 2 7 3 3 2 3 5 3" xfId="8010"/>
    <cellStyle name="Comma 2 7 3 3 2 3 6" xfId="8011"/>
    <cellStyle name="Comma 2 7 3 3 2 3 7" xfId="8012"/>
    <cellStyle name="Comma 2 7 3 3 2 4" xfId="8013"/>
    <cellStyle name="Comma 2 7 3 3 2 4 2" xfId="8014"/>
    <cellStyle name="Comma 2 7 3 3 2 4 2 2" xfId="8015"/>
    <cellStyle name="Comma 2 7 3 3 2 4 2 3" xfId="8016"/>
    <cellStyle name="Comma 2 7 3 3 2 4 3" xfId="8017"/>
    <cellStyle name="Comma 2 7 3 3 2 4 3 2" xfId="8018"/>
    <cellStyle name="Comma 2 7 3 3 2 4 3 3" xfId="8019"/>
    <cellStyle name="Comma 2 7 3 3 2 4 4" xfId="8020"/>
    <cellStyle name="Comma 2 7 3 3 2 4 4 2" xfId="8021"/>
    <cellStyle name="Comma 2 7 3 3 2 4 4 3" xfId="8022"/>
    <cellStyle name="Comma 2 7 3 3 2 4 5" xfId="8023"/>
    <cellStyle name="Comma 2 7 3 3 2 4 5 2" xfId="8024"/>
    <cellStyle name="Comma 2 7 3 3 2 4 5 3" xfId="8025"/>
    <cellStyle name="Comma 2 7 3 3 2 4 6" xfId="8026"/>
    <cellStyle name="Comma 2 7 3 3 2 4 7" xfId="8027"/>
    <cellStyle name="Comma 2 7 3 3 2 5" xfId="8028"/>
    <cellStyle name="Comma 2 7 3 3 2 5 2" xfId="8029"/>
    <cellStyle name="Comma 2 7 3 3 2 5 2 2" xfId="8030"/>
    <cellStyle name="Comma 2 7 3 3 2 5 2 3" xfId="8031"/>
    <cellStyle name="Comma 2 7 3 3 2 5 3" xfId="8032"/>
    <cellStyle name="Comma 2 7 3 3 2 5 3 2" xfId="8033"/>
    <cellStyle name="Comma 2 7 3 3 2 5 3 3" xfId="8034"/>
    <cellStyle name="Comma 2 7 3 3 2 5 4" xfId="8035"/>
    <cellStyle name="Comma 2 7 3 3 2 5 4 2" xfId="8036"/>
    <cellStyle name="Comma 2 7 3 3 2 5 4 3" xfId="8037"/>
    <cellStyle name="Comma 2 7 3 3 2 5 5" xfId="8038"/>
    <cellStyle name="Comma 2 7 3 3 2 5 5 2" xfId="8039"/>
    <cellStyle name="Comma 2 7 3 3 2 5 5 3" xfId="8040"/>
    <cellStyle name="Comma 2 7 3 3 2 5 6" xfId="8041"/>
    <cellStyle name="Comma 2 7 3 3 2 5 7" xfId="8042"/>
    <cellStyle name="Comma 2 7 3 3 2 6" xfId="8043"/>
    <cellStyle name="Comma 2 7 3 3 2 6 2" xfId="8044"/>
    <cellStyle name="Comma 2 7 3 3 2 6 3" xfId="8045"/>
    <cellStyle name="Comma 2 7 3 3 2 7" xfId="8046"/>
    <cellStyle name="Comma 2 7 3 3 2 7 2" xfId="8047"/>
    <cellStyle name="Comma 2 7 3 3 2 7 3" xfId="8048"/>
    <cellStyle name="Comma 2 7 3 3 2 8" xfId="8049"/>
    <cellStyle name="Comma 2 7 3 3 2 8 2" xfId="8050"/>
    <cellStyle name="Comma 2 7 3 3 2 8 3" xfId="8051"/>
    <cellStyle name="Comma 2 7 3 3 2 9" xfId="8052"/>
    <cellStyle name="Comma 2 7 3 3 2 9 2" xfId="8053"/>
    <cellStyle name="Comma 2 7 3 3 2 9 3" xfId="8054"/>
    <cellStyle name="Comma 2 7 3 3 3" xfId="8055"/>
    <cellStyle name="Comma 2 7 3 3 3 2" xfId="8056"/>
    <cellStyle name="Comma 2 7 3 3 3 2 2" xfId="8057"/>
    <cellStyle name="Comma 2 7 3 3 3 2 2 2" xfId="8058"/>
    <cellStyle name="Comma 2 7 3 3 3 2 2 3" xfId="8059"/>
    <cellStyle name="Comma 2 7 3 3 3 2 3" xfId="8060"/>
    <cellStyle name="Comma 2 7 3 3 3 2 3 2" xfId="8061"/>
    <cellStyle name="Comma 2 7 3 3 3 2 3 3" xfId="8062"/>
    <cellStyle name="Comma 2 7 3 3 3 2 4" xfId="8063"/>
    <cellStyle name="Comma 2 7 3 3 3 2 4 2" xfId="8064"/>
    <cellStyle name="Comma 2 7 3 3 3 2 4 3" xfId="8065"/>
    <cellStyle name="Comma 2 7 3 3 3 2 5" xfId="8066"/>
    <cellStyle name="Comma 2 7 3 3 3 2 5 2" xfId="8067"/>
    <cellStyle name="Comma 2 7 3 3 3 2 5 3" xfId="8068"/>
    <cellStyle name="Comma 2 7 3 3 3 2 6" xfId="8069"/>
    <cellStyle name="Comma 2 7 3 3 3 2 7" xfId="8070"/>
    <cellStyle name="Comma 2 7 3 3 3 3" xfId="8071"/>
    <cellStyle name="Comma 2 7 3 3 3 3 2" xfId="8072"/>
    <cellStyle name="Comma 2 7 3 3 3 3 3" xfId="8073"/>
    <cellStyle name="Comma 2 7 3 3 3 4" xfId="8074"/>
    <cellStyle name="Comma 2 7 3 3 3 4 2" xfId="8075"/>
    <cellStyle name="Comma 2 7 3 3 3 4 3" xfId="8076"/>
    <cellStyle name="Comma 2 7 3 3 3 5" xfId="8077"/>
    <cellStyle name="Comma 2 7 3 3 3 5 2" xfId="8078"/>
    <cellStyle name="Comma 2 7 3 3 3 5 3" xfId="8079"/>
    <cellStyle name="Comma 2 7 3 3 3 6" xfId="8080"/>
    <cellStyle name="Comma 2 7 3 3 3 6 2" xfId="8081"/>
    <cellStyle name="Comma 2 7 3 3 3 6 3" xfId="8082"/>
    <cellStyle name="Comma 2 7 3 3 3 7" xfId="8083"/>
    <cellStyle name="Comma 2 7 3 3 3 8" xfId="8084"/>
    <cellStyle name="Comma 2 7 3 3 4" xfId="8085"/>
    <cellStyle name="Comma 2 7 3 3 4 2" xfId="8086"/>
    <cellStyle name="Comma 2 7 3 3 4 2 2" xfId="8087"/>
    <cellStyle name="Comma 2 7 3 3 4 2 2 2" xfId="8088"/>
    <cellStyle name="Comma 2 7 3 3 4 2 2 3" xfId="8089"/>
    <cellStyle name="Comma 2 7 3 3 4 2 3" xfId="8090"/>
    <cellStyle name="Comma 2 7 3 3 4 2 3 2" xfId="8091"/>
    <cellStyle name="Comma 2 7 3 3 4 2 3 3" xfId="8092"/>
    <cellStyle name="Comma 2 7 3 3 4 2 4" xfId="8093"/>
    <cellStyle name="Comma 2 7 3 3 4 2 4 2" xfId="8094"/>
    <cellStyle name="Comma 2 7 3 3 4 2 4 3" xfId="8095"/>
    <cellStyle name="Comma 2 7 3 3 4 2 5" xfId="8096"/>
    <cellStyle name="Comma 2 7 3 3 4 2 5 2" xfId="8097"/>
    <cellStyle name="Comma 2 7 3 3 4 2 5 3" xfId="8098"/>
    <cellStyle name="Comma 2 7 3 3 4 2 6" xfId="8099"/>
    <cellStyle name="Comma 2 7 3 3 4 2 7" xfId="8100"/>
    <cellStyle name="Comma 2 7 3 3 4 3" xfId="8101"/>
    <cellStyle name="Comma 2 7 3 3 4 3 2" xfId="8102"/>
    <cellStyle name="Comma 2 7 3 3 4 3 3" xfId="8103"/>
    <cellStyle name="Comma 2 7 3 3 4 4" xfId="8104"/>
    <cellStyle name="Comma 2 7 3 3 4 4 2" xfId="8105"/>
    <cellStyle name="Comma 2 7 3 3 4 4 3" xfId="8106"/>
    <cellStyle name="Comma 2 7 3 3 4 5" xfId="8107"/>
    <cellStyle name="Comma 2 7 3 3 4 5 2" xfId="8108"/>
    <cellStyle name="Comma 2 7 3 3 4 5 3" xfId="8109"/>
    <cellStyle name="Comma 2 7 3 3 4 6" xfId="8110"/>
    <cellStyle name="Comma 2 7 3 3 4 6 2" xfId="8111"/>
    <cellStyle name="Comma 2 7 3 3 4 6 3" xfId="8112"/>
    <cellStyle name="Comma 2 7 3 3 4 7" xfId="8113"/>
    <cellStyle name="Comma 2 7 3 3 4 8" xfId="8114"/>
    <cellStyle name="Comma 2 7 3 3 5" xfId="8115"/>
    <cellStyle name="Comma 2 7 3 3 5 2" xfId="8116"/>
    <cellStyle name="Comma 2 7 3 3 5 2 2" xfId="8117"/>
    <cellStyle name="Comma 2 7 3 3 5 2 3" xfId="8118"/>
    <cellStyle name="Comma 2 7 3 3 5 3" xfId="8119"/>
    <cellStyle name="Comma 2 7 3 3 5 3 2" xfId="8120"/>
    <cellStyle name="Comma 2 7 3 3 5 3 3" xfId="8121"/>
    <cellStyle name="Comma 2 7 3 3 5 4" xfId="8122"/>
    <cellStyle name="Comma 2 7 3 3 5 4 2" xfId="8123"/>
    <cellStyle name="Comma 2 7 3 3 5 4 3" xfId="8124"/>
    <cellStyle name="Comma 2 7 3 3 5 5" xfId="8125"/>
    <cellStyle name="Comma 2 7 3 3 5 5 2" xfId="8126"/>
    <cellStyle name="Comma 2 7 3 3 5 5 3" xfId="8127"/>
    <cellStyle name="Comma 2 7 3 3 5 6" xfId="8128"/>
    <cellStyle name="Comma 2 7 3 3 5 7" xfId="8129"/>
    <cellStyle name="Comma 2 7 3 3 6" xfId="8130"/>
    <cellStyle name="Comma 2 7 3 3 6 2" xfId="8131"/>
    <cellStyle name="Comma 2 7 3 3 6 2 2" xfId="8132"/>
    <cellStyle name="Comma 2 7 3 3 6 2 3" xfId="8133"/>
    <cellStyle name="Comma 2 7 3 3 6 3" xfId="8134"/>
    <cellStyle name="Comma 2 7 3 3 6 3 2" xfId="8135"/>
    <cellStyle name="Comma 2 7 3 3 6 3 3" xfId="8136"/>
    <cellStyle name="Comma 2 7 3 3 6 4" xfId="8137"/>
    <cellStyle name="Comma 2 7 3 3 6 4 2" xfId="8138"/>
    <cellStyle name="Comma 2 7 3 3 6 4 3" xfId="8139"/>
    <cellStyle name="Comma 2 7 3 3 6 5" xfId="8140"/>
    <cellStyle name="Comma 2 7 3 3 6 5 2" xfId="8141"/>
    <cellStyle name="Comma 2 7 3 3 6 5 3" xfId="8142"/>
    <cellStyle name="Comma 2 7 3 3 6 6" xfId="8143"/>
    <cellStyle name="Comma 2 7 3 3 6 7" xfId="8144"/>
    <cellStyle name="Comma 2 7 3 3 7" xfId="8145"/>
    <cellStyle name="Comma 2 7 3 3 7 2" xfId="8146"/>
    <cellStyle name="Comma 2 7 3 3 7 2 2" xfId="8147"/>
    <cellStyle name="Comma 2 7 3 3 7 2 3" xfId="8148"/>
    <cellStyle name="Comma 2 7 3 3 7 3" xfId="8149"/>
    <cellStyle name="Comma 2 7 3 3 7 3 2" xfId="8150"/>
    <cellStyle name="Comma 2 7 3 3 7 3 3" xfId="8151"/>
    <cellStyle name="Comma 2 7 3 3 7 4" xfId="8152"/>
    <cellStyle name="Comma 2 7 3 3 7 4 2" xfId="8153"/>
    <cellStyle name="Comma 2 7 3 3 7 4 3" xfId="8154"/>
    <cellStyle name="Comma 2 7 3 3 7 5" xfId="8155"/>
    <cellStyle name="Comma 2 7 3 3 7 5 2" xfId="8156"/>
    <cellStyle name="Comma 2 7 3 3 7 5 3" xfId="8157"/>
    <cellStyle name="Comma 2 7 3 3 7 6" xfId="8158"/>
    <cellStyle name="Comma 2 7 3 3 7 7" xfId="8159"/>
    <cellStyle name="Comma 2 7 3 3 8" xfId="8160"/>
    <cellStyle name="Comma 2 7 3 3 8 2" xfId="8161"/>
    <cellStyle name="Comma 2 7 3 3 8 2 2" xfId="8162"/>
    <cellStyle name="Comma 2 7 3 3 8 2 3" xfId="8163"/>
    <cellStyle name="Comma 2 7 3 3 8 3" xfId="8164"/>
    <cellStyle name="Comma 2 7 3 3 8 3 2" xfId="8165"/>
    <cellStyle name="Comma 2 7 3 3 8 3 3" xfId="8166"/>
    <cellStyle name="Comma 2 7 3 3 8 4" xfId="8167"/>
    <cellStyle name="Comma 2 7 3 3 8 4 2" xfId="8168"/>
    <cellStyle name="Comma 2 7 3 3 8 4 3" xfId="8169"/>
    <cellStyle name="Comma 2 7 3 3 8 5" xfId="8170"/>
    <cellStyle name="Comma 2 7 3 3 8 5 2" xfId="8171"/>
    <cellStyle name="Comma 2 7 3 3 8 5 3" xfId="8172"/>
    <cellStyle name="Comma 2 7 3 3 8 6" xfId="8173"/>
    <cellStyle name="Comma 2 7 3 3 8 7" xfId="8174"/>
    <cellStyle name="Comma 2 7 3 3 9" xfId="8175"/>
    <cellStyle name="Comma 2 7 3 3 9 2" xfId="8176"/>
    <cellStyle name="Comma 2 7 3 3 9 3" xfId="8177"/>
    <cellStyle name="Comma 2 7 3 4" xfId="8178"/>
    <cellStyle name="Comma 2 7 3 4 10" xfId="8179"/>
    <cellStyle name="Comma 2 7 3 4 11" xfId="8180"/>
    <cellStyle name="Comma 2 7 3 4 2" xfId="8181"/>
    <cellStyle name="Comma 2 7 3 4 2 2" xfId="8182"/>
    <cellStyle name="Comma 2 7 3 4 2 2 2" xfId="8183"/>
    <cellStyle name="Comma 2 7 3 4 2 2 2 2" xfId="8184"/>
    <cellStyle name="Comma 2 7 3 4 2 2 2 3" xfId="8185"/>
    <cellStyle name="Comma 2 7 3 4 2 2 3" xfId="8186"/>
    <cellStyle name="Comma 2 7 3 4 2 2 3 2" xfId="8187"/>
    <cellStyle name="Comma 2 7 3 4 2 2 3 3" xfId="8188"/>
    <cellStyle name="Comma 2 7 3 4 2 2 4" xfId="8189"/>
    <cellStyle name="Comma 2 7 3 4 2 2 4 2" xfId="8190"/>
    <cellStyle name="Comma 2 7 3 4 2 2 4 3" xfId="8191"/>
    <cellStyle name="Comma 2 7 3 4 2 2 5" xfId="8192"/>
    <cellStyle name="Comma 2 7 3 4 2 2 5 2" xfId="8193"/>
    <cellStyle name="Comma 2 7 3 4 2 2 5 3" xfId="8194"/>
    <cellStyle name="Comma 2 7 3 4 2 2 6" xfId="8195"/>
    <cellStyle name="Comma 2 7 3 4 2 2 7" xfId="8196"/>
    <cellStyle name="Comma 2 7 3 4 2 3" xfId="8197"/>
    <cellStyle name="Comma 2 7 3 4 2 3 2" xfId="8198"/>
    <cellStyle name="Comma 2 7 3 4 2 3 3" xfId="8199"/>
    <cellStyle name="Comma 2 7 3 4 2 4" xfId="8200"/>
    <cellStyle name="Comma 2 7 3 4 2 4 2" xfId="8201"/>
    <cellStyle name="Comma 2 7 3 4 2 4 3" xfId="8202"/>
    <cellStyle name="Comma 2 7 3 4 2 5" xfId="8203"/>
    <cellStyle name="Comma 2 7 3 4 2 5 2" xfId="8204"/>
    <cellStyle name="Comma 2 7 3 4 2 5 3" xfId="8205"/>
    <cellStyle name="Comma 2 7 3 4 2 6" xfId="8206"/>
    <cellStyle name="Comma 2 7 3 4 2 6 2" xfId="8207"/>
    <cellStyle name="Comma 2 7 3 4 2 6 3" xfId="8208"/>
    <cellStyle name="Comma 2 7 3 4 2 7" xfId="8209"/>
    <cellStyle name="Comma 2 7 3 4 2 8" xfId="8210"/>
    <cellStyle name="Comma 2 7 3 4 3" xfId="8211"/>
    <cellStyle name="Comma 2 7 3 4 3 2" xfId="8212"/>
    <cellStyle name="Comma 2 7 3 4 3 2 2" xfId="8213"/>
    <cellStyle name="Comma 2 7 3 4 3 2 3" xfId="8214"/>
    <cellStyle name="Comma 2 7 3 4 3 3" xfId="8215"/>
    <cellStyle name="Comma 2 7 3 4 3 3 2" xfId="8216"/>
    <cellStyle name="Comma 2 7 3 4 3 3 3" xfId="8217"/>
    <cellStyle name="Comma 2 7 3 4 3 4" xfId="8218"/>
    <cellStyle name="Comma 2 7 3 4 3 4 2" xfId="8219"/>
    <cellStyle name="Comma 2 7 3 4 3 4 3" xfId="8220"/>
    <cellStyle name="Comma 2 7 3 4 3 5" xfId="8221"/>
    <cellStyle name="Comma 2 7 3 4 3 5 2" xfId="8222"/>
    <cellStyle name="Comma 2 7 3 4 3 5 3" xfId="8223"/>
    <cellStyle name="Comma 2 7 3 4 3 6" xfId="8224"/>
    <cellStyle name="Comma 2 7 3 4 3 7" xfId="8225"/>
    <cellStyle name="Comma 2 7 3 4 4" xfId="8226"/>
    <cellStyle name="Comma 2 7 3 4 4 2" xfId="8227"/>
    <cellStyle name="Comma 2 7 3 4 4 2 2" xfId="8228"/>
    <cellStyle name="Comma 2 7 3 4 4 2 3" xfId="8229"/>
    <cellStyle name="Comma 2 7 3 4 4 3" xfId="8230"/>
    <cellStyle name="Comma 2 7 3 4 4 3 2" xfId="8231"/>
    <cellStyle name="Comma 2 7 3 4 4 3 3" xfId="8232"/>
    <cellStyle name="Comma 2 7 3 4 4 4" xfId="8233"/>
    <cellStyle name="Comma 2 7 3 4 4 4 2" xfId="8234"/>
    <cellStyle name="Comma 2 7 3 4 4 4 3" xfId="8235"/>
    <cellStyle name="Comma 2 7 3 4 4 5" xfId="8236"/>
    <cellStyle name="Comma 2 7 3 4 4 5 2" xfId="8237"/>
    <cellStyle name="Comma 2 7 3 4 4 5 3" xfId="8238"/>
    <cellStyle name="Comma 2 7 3 4 4 6" xfId="8239"/>
    <cellStyle name="Comma 2 7 3 4 4 7" xfId="8240"/>
    <cellStyle name="Comma 2 7 3 4 5" xfId="8241"/>
    <cellStyle name="Comma 2 7 3 4 5 2" xfId="8242"/>
    <cellStyle name="Comma 2 7 3 4 5 2 2" xfId="8243"/>
    <cellStyle name="Comma 2 7 3 4 5 2 3" xfId="8244"/>
    <cellStyle name="Comma 2 7 3 4 5 3" xfId="8245"/>
    <cellStyle name="Comma 2 7 3 4 5 3 2" xfId="8246"/>
    <cellStyle name="Comma 2 7 3 4 5 3 3" xfId="8247"/>
    <cellStyle name="Comma 2 7 3 4 5 4" xfId="8248"/>
    <cellStyle name="Comma 2 7 3 4 5 4 2" xfId="8249"/>
    <cellStyle name="Comma 2 7 3 4 5 4 3" xfId="8250"/>
    <cellStyle name="Comma 2 7 3 4 5 5" xfId="8251"/>
    <cellStyle name="Comma 2 7 3 4 5 5 2" xfId="8252"/>
    <cellStyle name="Comma 2 7 3 4 5 5 3" xfId="8253"/>
    <cellStyle name="Comma 2 7 3 4 5 6" xfId="8254"/>
    <cellStyle name="Comma 2 7 3 4 5 7" xfId="8255"/>
    <cellStyle name="Comma 2 7 3 4 6" xfId="8256"/>
    <cellStyle name="Comma 2 7 3 4 6 2" xfId="8257"/>
    <cellStyle name="Comma 2 7 3 4 6 3" xfId="8258"/>
    <cellStyle name="Comma 2 7 3 4 7" xfId="8259"/>
    <cellStyle name="Comma 2 7 3 4 7 2" xfId="8260"/>
    <cellStyle name="Comma 2 7 3 4 7 3" xfId="8261"/>
    <cellStyle name="Comma 2 7 3 4 8" xfId="8262"/>
    <cellStyle name="Comma 2 7 3 4 8 2" xfId="8263"/>
    <cellStyle name="Comma 2 7 3 4 8 3" xfId="8264"/>
    <cellStyle name="Comma 2 7 3 4 9" xfId="8265"/>
    <cellStyle name="Comma 2 7 3 4 9 2" xfId="8266"/>
    <cellStyle name="Comma 2 7 3 4 9 3" xfId="8267"/>
    <cellStyle name="Comma 2 7 3 5" xfId="8268"/>
    <cellStyle name="Comma 2 7 3 5 2" xfId="8269"/>
    <cellStyle name="Comma 2 7 3 5 2 2" xfId="8270"/>
    <cellStyle name="Comma 2 7 3 5 2 2 2" xfId="8271"/>
    <cellStyle name="Comma 2 7 3 5 2 2 3" xfId="8272"/>
    <cellStyle name="Comma 2 7 3 5 2 3" xfId="8273"/>
    <cellStyle name="Comma 2 7 3 5 2 3 2" xfId="8274"/>
    <cellStyle name="Comma 2 7 3 5 2 3 3" xfId="8275"/>
    <cellStyle name="Comma 2 7 3 5 2 4" xfId="8276"/>
    <cellStyle name="Comma 2 7 3 5 2 4 2" xfId="8277"/>
    <cellStyle name="Comma 2 7 3 5 2 4 3" xfId="8278"/>
    <cellStyle name="Comma 2 7 3 5 2 5" xfId="8279"/>
    <cellStyle name="Comma 2 7 3 5 2 5 2" xfId="8280"/>
    <cellStyle name="Comma 2 7 3 5 2 5 3" xfId="8281"/>
    <cellStyle name="Comma 2 7 3 5 2 6" xfId="8282"/>
    <cellStyle name="Comma 2 7 3 5 2 7" xfId="8283"/>
    <cellStyle name="Comma 2 7 3 5 3" xfId="8284"/>
    <cellStyle name="Comma 2 7 3 5 3 2" xfId="8285"/>
    <cellStyle name="Comma 2 7 3 5 3 3" xfId="8286"/>
    <cellStyle name="Comma 2 7 3 5 4" xfId="8287"/>
    <cellStyle name="Comma 2 7 3 5 4 2" xfId="8288"/>
    <cellStyle name="Comma 2 7 3 5 4 3" xfId="8289"/>
    <cellStyle name="Comma 2 7 3 5 5" xfId="8290"/>
    <cellStyle name="Comma 2 7 3 5 5 2" xfId="8291"/>
    <cellStyle name="Comma 2 7 3 5 5 3" xfId="8292"/>
    <cellStyle name="Comma 2 7 3 5 6" xfId="8293"/>
    <cellStyle name="Comma 2 7 3 5 6 2" xfId="8294"/>
    <cellStyle name="Comma 2 7 3 5 6 3" xfId="8295"/>
    <cellStyle name="Comma 2 7 3 5 7" xfId="8296"/>
    <cellStyle name="Comma 2 7 3 5 8" xfId="8297"/>
    <cellStyle name="Comma 2 7 3 6" xfId="8298"/>
    <cellStyle name="Comma 2 7 3 6 2" xfId="8299"/>
    <cellStyle name="Comma 2 7 3 6 2 2" xfId="8300"/>
    <cellStyle name="Comma 2 7 3 6 2 2 2" xfId="8301"/>
    <cellStyle name="Comma 2 7 3 6 2 2 3" xfId="8302"/>
    <cellStyle name="Comma 2 7 3 6 2 3" xfId="8303"/>
    <cellStyle name="Comma 2 7 3 6 2 3 2" xfId="8304"/>
    <cellStyle name="Comma 2 7 3 6 2 3 3" xfId="8305"/>
    <cellStyle name="Comma 2 7 3 6 2 4" xfId="8306"/>
    <cellStyle name="Comma 2 7 3 6 2 4 2" xfId="8307"/>
    <cellStyle name="Comma 2 7 3 6 2 4 3" xfId="8308"/>
    <cellStyle name="Comma 2 7 3 6 2 5" xfId="8309"/>
    <cellStyle name="Comma 2 7 3 6 2 5 2" xfId="8310"/>
    <cellStyle name="Comma 2 7 3 6 2 5 3" xfId="8311"/>
    <cellStyle name="Comma 2 7 3 6 2 6" xfId="8312"/>
    <cellStyle name="Comma 2 7 3 6 2 7" xfId="8313"/>
    <cellStyle name="Comma 2 7 3 6 3" xfId="8314"/>
    <cellStyle name="Comma 2 7 3 6 3 2" xfId="8315"/>
    <cellStyle name="Comma 2 7 3 6 3 3" xfId="8316"/>
    <cellStyle name="Comma 2 7 3 6 4" xfId="8317"/>
    <cellStyle name="Comma 2 7 3 6 4 2" xfId="8318"/>
    <cellStyle name="Comma 2 7 3 6 4 3" xfId="8319"/>
    <cellStyle name="Comma 2 7 3 6 5" xfId="8320"/>
    <cellStyle name="Comma 2 7 3 6 5 2" xfId="8321"/>
    <cellStyle name="Comma 2 7 3 6 5 3" xfId="8322"/>
    <cellStyle name="Comma 2 7 3 6 6" xfId="8323"/>
    <cellStyle name="Comma 2 7 3 6 6 2" xfId="8324"/>
    <cellStyle name="Comma 2 7 3 6 6 3" xfId="8325"/>
    <cellStyle name="Comma 2 7 3 6 7" xfId="8326"/>
    <cellStyle name="Comma 2 7 3 6 8" xfId="8327"/>
    <cellStyle name="Comma 2 7 3 7" xfId="8328"/>
    <cellStyle name="Comma 2 7 3 7 2" xfId="8329"/>
    <cellStyle name="Comma 2 7 3 7 2 2" xfId="8330"/>
    <cellStyle name="Comma 2 7 3 7 2 3" xfId="8331"/>
    <cellStyle name="Comma 2 7 3 7 3" xfId="8332"/>
    <cellStyle name="Comma 2 7 3 7 3 2" xfId="8333"/>
    <cellStyle name="Comma 2 7 3 7 3 3" xfId="8334"/>
    <cellStyle name="Comma 2 7 3 7 4" xfId="8335"/>
    <cellStyle name="Comma 2 7 3 7 4 2" xfId="8336"/>
    <cellStyle name="Comma 2 7 3 7 4 3" xfId="8337"/>
    <cellStyle name="Comma 2 7 3 7 5" xfId="8338"/>
    <cellStyle name="Comma 2 7 3 7 5 2" xfId="8339"/>
    <cellStyle name="Comma 2 7 3 7 5 3" xfId="8340"/>
    <cellStyle name="Comma 2 7 3 7 6" xfId="8341"/>
    <cellStyle name="Comma 2 7 3 7 7" xfId="8342"/>
    <cellStyle name="Comma 2 7 3 8" xfId="8343"/>
    <cellStyle name="Comma 2 7 3 8 2" xfId="8344"/>
    <cellStyle name="Comma 2 7 3 8 2 2" xfId="8345"/>
    <cellStyle name="Comma 2 7 3 8 2 3" xfId="8346"/>
    <cellStyle name="Comma 2 7 3 8 3" xfId="8347"/>
    <cellStyle name="Comma 2 7 3 8 3 2" xfId="8348"/>
    <cellStyle name="Comma 2 7 3 8 3 3" xfId="8349"/>
    <cellStyle name="Comma 2 7 3 8 4" xfId="8350"/>
    <cellStyle name="Comma 2 7 3 8 4 2" xfId="8351"/>
    <cellStyle name="Comma 2 7 3 8 4 3" xfId="8352"/>
    <cellStyle name="Comma 2 7 3 8 5" xfId="8353"/>
    <cellStyle name="Comma 2 7 3 8 5 2" xfId="8354"/>
    <cellStyle name="Comma 2 7 3 8 5 3" xfId="8355"/>
    <cellStyle name="Comma 2 7 3 8 6" xfId="8356"/>
    <cellStyle name="Comma 2 7 3 8 7" xfId="8357"/>
    <cellStyle name="Comma 2 7 3 9" xfId="8358"/>
    <cellStyle name="Comma 2 7 3 9 2" xfId="8359"/>
    <cellStyle name="Comma 2 7 3 9 2 2" xfId="8360"/>
    <cellStyle name="Comma 2 7 3 9 2 3" xfId="8361"/>
    <cellStyle name="Comma 2 7 3 9 3" xfId="8362"/>
    <cellStyle name="Comma 2 7 3 9 3 2" xfId="8363"/>
    <cellStyle name="Comma 2 7 3 9 3 3" xfId="8364"/>
    <cellStyle name="Comma 2 7 3 9 4" xfId="8365"/>
    <cellStyle name="Comma 2 7 3 9 4 2" xfId="8366"/>
    <cellStyle name="Comma 2 7 3 9 4 3" xfId="8367"/>
    <cellStyle name="Comma 2 7 3 9 5" xfId="8368"/>
    <cellStyle name="Comma 2 7 3 9 5 2" xfId="8369"/>
    <cellStyle name="Comma 2 7 3 9 5 3" xfId="8370"/>
    <cellStyle name="Comma 2 7 3 9 6" xfId="8371"/>
    <cellStyle name="Comma 2 7 3 9 7" xfId="8372"/>
    <cellStyle name="Comma 2 7 30" xfId="8373"/>
    <cellStyle name="Comma 2 7 31" xfId="8374"/>
    <cellStyle name="Comma 2 7 32" xfId="8375"/>
    <cellStyle name="Comma 2 7 33" xfId="8376"/>
    <cellStyle name="Comma 2 7 34" xfId="8377"/>
    <cellStyle name="Comma 2 7 35" xfId="8378"/>
    <cellStyle name="Comma 2 7 36" xfId="8379"/>
    <cellStyle name="Comma 2 7 4" xfId="8380"/>
    <cellStyle name="Comma 2 7 4 10" xfId="8381"/>
    <cellStyle name="Comma 2 7 4 10 2" xfId="8382"/>
    <cellStyle name="Comma 2 7 4 10 3" xfId="8383"/>
    <cellStyle name="Comma 2 7 4 11" xfId="8384"/>
    <cellStyle name="Comma 2 7 4 11 2" xfId="8385"/>
    <cellStyle name="Comma 2 7 4 11 3" xfId="8386"/>
    <cellStyle name="Comma 2 7 4 12" xfId="8387"/>
    <cellStyle name="Comma 2 7 4 12 2" xfId="8388"/>
    <cellStyle name="Comma 2 7 4 12 3" xfId="8389"/>
    <cellStyle name="Comma 2 7 4 13" xfId="8390"/>
    <cellStyle name="Comma 2 7 4 13 2" xfId="8391"/>
    <cellStyle name="Comma 2 7 4 13 3" xfId="8392"/>
    <cellStyle name="Comma 2 7 4 14" xfId="8393"/>
    <cellStyle name="Comma 2 7 4 15" xfId="8394"/>
    <cellStyle name="Comma 2 7 4 2" xfId="8395"/>
    <cellStyle name="Comma 2 7 4 2 10" xfId="8396"/>
    <cellStyle name="Comma 2 7 4 2 10 2" xfId="8397"/>
    <cellStyle name="Comma 2 7 4 2 10 3" xfId="8398"/>
    <cellStyle name="Comma 2 7 4 2 11" xfId="8399"/>
    <cellStyle name="Comma 2 7 4 2 11 2" xfId="8400"/>
    <cellStyle name="Comma 2 7 4 2 11 3" xfId="8401"/>
    <cellStyle name="Comma 2 7 4 2 12" xfId="8402"/>
    <cellStyle name="Comma 2 7 4 2 12 2" xfId="8403"/>
    <cellStyle name="Comma 2 7 4 2 12 3" xfId="8404"/>
    <cellStyle name="Comma 2 7 4 2 13" xfId="8405"/>
    <cellStyle name="Comma 2 7 4 2 14" xfId="8406"/>
    <cellStyle name="Comma 2 7 4 2 2" xfId="8407"/>
    <cellStyle name="Comma 2 7 4 2 2 10" xfId="8408"/>
    <cellStyle name="Comma 2 7 4 2 2 11" xfId="8409"/>
    <cellStyle name="Comma 2 7 4 2 2 2" xfId="8410"/>
    <cellStyle name="Comma 2 7 4 2 2 2 2" xfId="8411"/>
    <cellStyle name="Comma 2 7 4 2 2 2 2 2" xfId="8412"/>
    <cellStyle name="Comma 2 7 4 2 2 2 2 2 2" xfId="8413"/>
    <cellStyle name="Comma 2 7 4 2 2 2 2 2 3" xfId="8414"/>
    <cellStyle name="Comma 2 7 4 2 2 2 2 3" xfId="8415"/>
    <cellStyle name="Comma 2 7 4 2 2 2 2 3 2" xfId="8416"/>
    <cellStyle name="Comma 2 7 4 2 2 2 2 3 3" xfId="8417"/>
    <cellStyle name="Comma 2 7 4 2 2 2 2 4" xfId="8418"/>
    <cellStyle name="Comma 2 7 4 2 2 2 2 4 2" xfId="8419"/>
    <cellStyle name="Comma 2 7 4 2 2 2 2 4 3" xfId="8420"/>
    <cellStyle name="Comma 2 7 4 2 2 2 2 5" xfId="8421"/>
    <cellStyle name="Comma 2 7 4 2 2 2 2 5 2" xfId="8422"/>
    <cellStyle name="Comma 2 7 4 2 2 2 2 5 3" xfId="8423"/>
    <cellStyle name="Comma 2 7 4 2 2 2 2 6" xfId="8424"/>
    <cellStyle name="Comma 2 7 4 2 2 2 2 7" xfId="8425"/>
    <cellStyle name="Comma 2 7 4 2 2 2 3" xfId="8426"/>
    <cellStyle name="Comma 2 7 4 2 2 2 3 2" xfId="8427"/>
    <cellStyle name="Comma 2 7 4 2 2 2 3 3" xfId="8428"/>
    <cellStyle name="Comma 2 7 4 2 2 2 4" xfId="8429"/>
    <cellStyle name="Comma 2 7 4 2 2 2 4 2" xfId="8430"/>
    <cellStyle name="Comma 2 7 4 2 2 2 4 3" xfId="8431"/>
    <cellStyle name="Comma 2 7 4 2 2 2 5" xfId="8432"/>
    <cellStyle name="Comma 2 7 4 2 2 2 5 2" xfId="8433"/>
    <cellStyle name="Comma 2 7 4 2 2 2 5 3" xfId="8434"/>
    <cellStyle name="Comma 2 7 4 2 2 2 6" xfId="8435"/>
    <cellStyle name="Comma 2 7 4 2 2 2 6 2" xfId="8436"/>
    <cellStyle name="Comma 2 7 4 2 2 2 6 3" xfId="8437"/>
    <cellStyle name="Comma 2 7 4 2 2 2 7" xfId="8438"/>
    <cellStyle name="Comma 2 7 4 2 2 2 8" xfId="8439"/>
    <cellStyle name="Comma 2 7 4 2 2 3" xfId="8440"/>
    <cellStyle name="Comma 2 7 4 2 2 3 2" xfId="8441"/>
    <cellStyle name="Comma 2 7 4 2 2 3 2 2" xfId="8442"/>
    <cellStyle name="Comma 2 7 4 2 2 3 2 3" xfId="8443"/>
    <cellStyle name="Comma 2 7 4 2 2 3 3" xfId="8444"/>
    <cellStyle name="Comma 2 7 4 2 2 3 3 2" xfId="8445"/>
    <cellStyle name="Comma 2 7 4 2 2 3 3 3" xfId="8446"/>
    <cellStyle name="Comma 2 7 4 2 2 3 4" xfId="8447"/>
    <cellStyle name="Comma 2 7 4 2 2 3 4 2" xfId="8448"/>
    <cellStyle name="Comma 2 7 4 2 2 3 4 3" xfId="8449"/>
    <cellStyle name="Comma 2 7 4 2 2 3 5" xfId="8450"/>
    <cellStyle name="Comma 2 7 4 2 2 3 5 2" xfId="8451"/>
    <cellStyle name="Comma 2 7 4 2 2 3 5 3" xfId="8452"/>
    <cellStyle name="Comma 2 7 4 2 2 3 6" xfId="8453"/>
    <cellStyle name="Comma 2 7 4 2 2 3 7" xfId="8454"/>
    <cellStyle name="Comma 2 7 4 2 2 4" xfId="8455"/>
    <cellStyle name="Comma 2 7 4 2 2 4 2" xfId="8456"/>
    <cellStyle name="Comma 2 7 4 2 2 4 2 2" xfId="8457"/>
    <cellStyle name="Comma 2 7 4 2 2 4 2 3" xfId="8458"/>
    <cellStyle name="Comma 2 7 4 2 2 4 3" xfId="8459"/>
    <cellStyle name="Comma 2 7 4 2 2 4 3 2" xfId="8460"/>
    <cellStyle name="Comma 2 7 4 2 2 4 3 3" xfId="8461"/>
    <cellStyle name="Comma 2 7 4 2 2 4 4" xfId="8462"/>
    <cellStyle name="Comma 2 7 4 2 2 4 4 2" xfId="8463"/>
    <cellStyle name="Comma 2 7 4 2 2 4 4 3" xfId="8464"/>
    <cellStyle name="Comma 2 7 4 2 2 4 5" xfId="8465"/>
    <cellStyle name="Comma 2 7 4 2 2 4 5 2" xfId="8466"/>
    <cellStyle name="Comma 2 7 4 2 2 4 5 3" xfId="8467"/>
    <cellStyle name="Comma 2 7 4 2 2 4 6" xfId="8468"/>
    <cellStyle name="Comma 2 7 4 2 2 4 7" xfId="8469"/>
    <cellStyle name="Comma 2 7 4 2 2 5" xfId="8470"/>
    <cellStyle name="Comma 2 7 4 2 2 5 2" xfId="8471"/>
    <cellStyle name="Comma 2 7 4 2 2 5 2 2" xfId="8472"/>
    <cellStyle name="Comma 2 7 4 2 2 5 2 3" xfId="8473"/>
    <cellStyle name="Comma 2 7 4 2 2 5 3" xfId="8474"/>
    <cellStyle name="Comma 2 7 4 2 2 5 3 2" xfId="8475"/>
    <cellStyle name="Comma 2 7 4 2 2 5 3 3" xfId="8476"/>
    <cellStyle name="Comma 2 7 4 2 2 5 4" xfId="8477"/>
    <cellStyle name="Comma 2 7 4 2 2 5 4 2" xfId="8478"/>
    <cellStyle name="Comma 2 7 4 2 2 5 4 3" xfId="8479"/>
    <cellStyle name="Comma 2 7 4 2 2 5 5" xfId="8480"/>
    <cellStyle name="Comma 2 7 4 2 2 5 5 2" xfId="8481"/>
    <cellStyle name="Comma 2 7 4 2 2 5 5 3" xfId="8482"/>
    <cellStyle name="Comma 2 7 4 2 2 5 6" xfId="8483"/>
    <cellStyle name="Comma 2 7 4 2 2 5 7" xfId="8484"/>
    <cellStyle name="Comma 2 7 4 2 2 6" xfId="8485"/>
    <cellStyle name="Comma 2 7 4 2 2 6 2" xfId="8486"/>
    <cellStyle name="Comma 2 7 4 2 2 6 3" xfId="8487"/>
    <cellStyle name="Comma 2 7 4 2 2 7" xfId="8488"/>
    <cellStyle name="Comma 2 7 4 2 2 7 2" xfId="8489"/>
    <cellStyle name="Comma 2 7 4 2 2 7 3" xfId="8490"/>
    <cellStyle name="Comma 2 7 4 2 2 8" xfId="8491"/>
    <cellStyle name="Comma 2 7 4 2 2 8 2" xfId="8492"/>
    <cellStyle name="Comma 2 7 4 2 2 8 3" xfId="8493"/>
    <cellStyle name="Comma 2 7 4 2 2 9" xfId="8494"/>
    <cellStyle name="Comma 2 7 4 2 2 9 2" xfId="8495"/>
    <cellStyle name="Comma 2 7 4 2 2 9 3" xfId="8496"/>
    <cellStyle name="Comma 2 7 4 2 3" xfId="8497"/>
    <cellStyle name="Comma 2 7 4 2 3 2" xfId="8498"/>
    <cellStyle name="Comma 2 7 4 2 3 2 2" xfId="8499"/>
    <cellStyle name="Comma 2 7 4 2 3 2 2 2" xfId="8500"/>
    <cellStyle name="Comma 2 7 4 2 3 2 2 3" xfId="8501"/>
    <cellStyle name="Comma 2 7 4 2 3 2 3" xfId="8502"/>
    <cellStyle name="Comma 2 7 4 2 3 2 3 2" xfId="8503"/>
    <cellStyle name="Comma 2 7 4 2 3 2 3 3" xfId="8504"/>
    <cellStyle name="Comma 2 7 4 2 3 2 4" xfId="8505"/>
    <cellStyle name="Comma 2 7 4 2 3 2 4 2" xfId="8506"/>
    <cellStyle name="Comma 2 7 4 2 3 2 4 3" xfId="8507"/>
    <cellStyle name="Comma 2 7 4 2 3 2 5" xfId="8508"/>
    <cellStyle name="Comma 2 7 4 2 3 2 5 2" xfId="8509"/>
    <cellStyle name="Comma 2 7 4 2 3 2 5 3" xfId="8510"/>
    <cellStyle name="Comma 2 7 4 2 3 2 6" xfId="8511"/>
    <cellStyle name="Comma 2 7 4 2 3 2 7" xfId="8512"/>
    <cellStyle name="Comma 2 7 4 2 3 3" xfId="8513"/>
    <cellStyle name="Comma 2 7 4 2 3 3 2" xfId="8514"/>
    <cellStyle name="Comma 2 7 4 2 3 3 3" xfId="8515"/>
    <cellStyle name="Comma 2 7 4 2 3 4" xfId="8516"/>
    <cellStyle name="Comma 2 7 4 2 3 4 2" xfId="8517"/>
    <cellStyle name="Comma 2 7 4 2 3 4 3" xfId="8518"/>
    <cellStyle name="Comma 2 7 4 2 3 5" xfId="8519"/>
    <cellStyle name="Comma 2 7 4 2 3 5 2" xfId="8520"/>
    <cellStyle name="Comma 2 7 4 2 3 5 3" xfId="8521"/>
    <cellStyle name="Comma 2 7 4 2 3 6" xfId="8522"/>
    <cellStyle name="Comma 2 7 4 2 3 6 2" xfId="8523"/>
    <cellStyle name="Comma 2 7 4 2 3 6 3" xfId="8524"/>
    <cellStyle name="Comma 2 7 4 2 3 7" xfId="8525"/>
    <cellStyle name="Comma 2 7 4 2 3 8" xfId="8526"/>
    <cellStyle name="Comma 2 7 4 2 4" xfId="8527"/>
    <cellStyle name="Comma 2 7 4 2 4 2" xfId="8528"/>
    <cellStyle name="Comma 2 7 4 2 4 2 2" xfId="8529"/>
    <cellStyle name="Comma 2 7 4 2 4 2 2 2" xfId="8530"/>
    <cellStyle name="Comma 2 7 4 2 4 2 2 3" xfId="8531"/>
    <cellStyle name="Comma 2 7 4 2 4 2 3" xfId="8532"/>
    <cellStyle name="Comma 2 7 4 2 4 2 3 2" xfId="8533"/>
    <cellStyle name="Comma 2 7 4 2 4 2 3 3" xfId="8534"/>
    <cellStyle name="Comma 2 7 4 2 4 2 4" xfId="8535"/>
    <cellStyle name="Comma 2 7 4 2 4 2 4 2" xfId="8536"/>
    <cellStyle name="Comma 2 7 4 2 4 2 4 3" xfId="8537"/>
    <cellStyle name="Comma 2 7 4 2 4 2 5" xfId="8538"/>
    <cellStyle name="Comma 2 7 4 2 4 2 5 2" xfId="8539"/>
    <cellStyle name="Comma 2 7 4 2 4 2 5 3" xfId="8540"/>
    <cellStyle name="Comma 2 7 4 2 4 2 6" xfId="8541"/>
    <cellStyle name="Comma 2 7 4 2 4 2 7" xfId="8542"/>
    <cellStyle name="Comma 2 7 4 2 4 3" xfId="8543"/>
    <cellStyle name="Comma 2 7 4 2 4 3 2" xfId="8544"/>
    <cellStyle name="Comma 2 7 4 2 4 3 3" xfId="8545"/>
    <cellStyle name="Comma 2 7 4 2 4 4" xfId="8546"/>
    <cellStyle name="Comma 2 7 4 2 4 4 2" xfId="8547"/>
    <cellStyle name="Comma 2 7 4 2 4 4 3" xfId="8548"/>
    <cellStyle name="Comma 2 7 4 2 4 5" xfId="8549"/>
    <cellStyle name="Comma 2 7 4 2 4 5 2" xfId="8550"/>
    <cellStyle name="Comma 2 7 4 2 4 5 3" xfId="8551"/>
    <cellStyle name="Comma 2 7 4 2 4 6" xfId="8552"/>
    <cellStyle name="Comma 2 7 4 2 4 6 2" xfId="8553"/>
    <cellStyle name="Comma 2 7 4 2 4 6 3" xfId="8554"/>
    <cellStyle name="Comma 2 7 4 2 4 7" xfId="8555"/>
    <cellStyle name="Comma 2 7 4 2 4 8" xfId="8556"/>
    <cellStyle name="Comma 2 7 4 2 5" xfId="8557"/>
    <cellStyle name="Comma 2 7 4 2 5 2" xfId="8558"/>
    <cellStyle name="Comma 2 7 4 2 5 2 2" xfId="8559"/>
    <cellStyle name="Comma 2 7 4 2 5 2 3" xfId="8560"/>
    <cellStyle name="Comma 2 7 4 2 5 3" xfId="8561"/>
    <cellStyle name="Comma 2 7 4 2 5 3 2" xfId="8562"/>
    <cellStyle name="Comma 2 7 4 2 5 3 3" xfId="8563"/>
    <cellStyle name="Comma 2 7 4 2 5 4" xfId="8564"/>
    <cellStyle name="Comma 2 7 4 2 5 4 2" xfId="8565"/>
    <cellStyle name="Comma 2 7 4 2 5 4 3" xfId="8566"/>
    <cellStyle name="Comma 2 7 4 2 5 5" xfId="8567"/>
    <cellStyle name="Comma 2 7 4 2 5 5 2" xfId="8568"/>
    <cellStyle name="Comma 2 7 4 2 5 5 3" xfId="8569"/>
    <cellStyle name="Comma 2 7 4 2 5 6" xfId="8570"/>
    <cellStyle name="Comma 2 7 4 2 5 7" xfId="8571"/>
    <cellStyle name="Comma 2 7 4 2 6" xfId="8572"/>
    <cellStyle name="Comma 2 7 4 2 6 2" xfId="8573"/>
    <cellStyle name="Comma 2 7 4 2 6 2 2" xfId="8574"/>
    <cellStyle name="Comma 2 7 4 2 6 2 3" xfId="8575"/>
    <cellStyle name="Comma 2 7 4 2 6 3" xfId="8576"/>
    <cellStyle name="Comma 2 7 4 2 6 3 2" xfId="8577"/>
    <cellStyle name="Comma 2 7 4 2 6 3 3" xfId="8578"/>
    <cellStyle name="Comma 2 7 4 2 6 4" xfId="8579"/>
    <cellStyle name="Comma 2 7 4 2 6 4 2" xfId="8580"/>
    <cellStyle name="Comma 2 7 4 2 6 4 3" xfId="8581"/>
    <cellStyle name="Comma 2 7 4 2 6 5" xfId="8582"/>
    <cellStyle name="Comma 2 7 4 2 6 5 2" xfId="8583"/>
    <cellStyle name="Comma 2 7 4 2 6 5 3" xfId="8584"/>
    <cellStyle name="Comma 2 7 4 2 6 6" xfId="8585"/>
    <cellStyle name="Comma 2 7 4 2 6 7" xfId="8586"/>
    <cellStyle name="Comma 2 7 4 2 7" xfId="8587"/>
    <cellStyle name="Comma 2 7 4 2 7 2" xfId="8588"/>
    <cellStyle name="Comma 2 7 4 2 7 2 2" xfId="8589"/>
    <cellStyle name="Comma 2 7 4 2 7 2 3" xfId="8590"/>
    <cellStyle name="Comma 2 7 4 2 7 3" xfId="8591"/>
    <cellStyle name="Comma 2 7 4 2 7 3 2" xfId="8592"/>
    <cellStyle name="Comma 2 7 4 2 7 3 3" xfId="8593"/>
    <cellStyle name="Comma 2 7 4 2 7 4" xfId="8594"/>
    <cellStyle name="Comma 2 7 4 2 7 4 2" xfId="8595"/>
    <cellStyle name="Comma 2 7 4 2 7 4 3" xfId="8596"/>
    <cellStyle name="Comma 2 7 4 2 7 5" xfId="8597"/>
    <cellStyle name="Comma 2 7 4 2 7 5 2" xfId="8598"/>
    <cellStyle name="Comma 2 7 4 2 7 5 3" xfId="8599"/>
    <cellStyle name="Comma 2 7 4 2 7 6" xfId="8600"/>
    <cellStyle name="Comma 2 7 4 2 7 7" xfId="8601"/>
    <cellStyle name="Comma 2 7 4 2 8" xfId="8602"/>
    <cellStyle name="Comma 2 7 4 2 8 2" xfId="8603"/>
    <cellStyle name="Comma 2 7 4 2 8 2 2" xfId="8604"/>
    <cellStyle name="Comma 2 7 4 2 8 2 3" xfId="8605"/>
    <cellStyle name="Comma 2 7 4 2 8 3" xfId="8606"/>
    <cellStyle name="Comma 2 7 4 2 8 3 2" xfId="8607"/>
    <cellStyle name="Comma 2 7 4 2 8 3 3" xfId="8608"/>
    <cellStyle name="Comma 2 7 4 2 8 4" xfId="8609"/>
    <cellStyle name="Comma 2 7 4 2 8 4 2" xfId="8610"/>
    <cellStyle name="Comma 2 7 4 2 8 4 3" xfId="8611"/>
    <cellStyle name="Comma 2 7 4 2 8 5" xfId="8612"/>
    <cellStyle name="Comma 2 7 4 2 8 5 2" xfId="8613"/>
    <cellStyle name="Comma 2 7 4 2 8 5 3" xfId="8614"/>
    <cellStyle name="Comma 2 7 4 2 8 6" xfId="8615"/>
    <cellStyle name="Comma 2 7 4 2 8 7" xfId="8616"/>
    <cellStyle name="Comma 2 7 4 2 9" xfId="8617"/>
    <cellStyle name="Comma 2 7 4 2 9 2" xfId="8618"/>
    <cellStyle name="Comma 2 7 4 2 9 3" xfId="8619"/>
    <cellStyle name="Comma 2 7 4 3" xfId="8620"/>
    <cellStyle name="Comma 2 7 4 3 10" xfId="8621"/>
    <cellStyle name="Comma 2 7 4 3 11" xfId="8622"/>
    <cellStyle name="Comma 2 7 4 3 2" xfId="8623"/>
    <cellStyle name="Comma 2 7 4 3 2 2" xfId="8624"/>
    <cellStyle name="Comma 2 7 4 3 2 2 2" xfId="8625"/>
    <cellStyle name="Comma 2 7 4 3 2 2 2 2" xfId="8626"/>
    <cellStyle name="Comma 2 7 4 3 2 2 2 3" xfId="8627"/>
    <cellStyle name="Comma 2 7 4 3 2 2 3" xfId="8628"/>
    <cellStyle name="Comma 2 7 4 3 2 2 3 2" xfId="8629"/>
    <cellStyle name="Comma 2 7 4 3 2 2 3 3" xfId="8630"/>
    <cellStyle name="Comma 2 7 4 3 2 2 4" xfId="8631"/>
    <cellStyle name="Comma 2 7 4 3 2 2 4 2" xfId="8632"/>
    <cellStyle name="Comma 2 7 4 3 2 2 4 3" xfId="8633"/>
    <cellStyle name="Comma 2 7 4 3 2 2 5" xfId="8634"/>
    <cellStyle name="Comma 2 7 4 3 2 2 5 2" xfId="8635"/>
    <cellStyle name="Comma 2 7 4 3 2 2 5 3" xfId="8636"/>
    <cellStyle name="Comma 2 7 4 3 2 2 6" xfId="8637"/>
    <cellStyle name="Comma 2 7 4 3 2 2 7" xfId="8638"/>
    <cellStyle name="Comma 2 7 4 3 2 3" xfId="8639"/>
    <cellStyle name="Comma 2 7 4 3 2 3 2" xfId="8640"/>
    <cellStyle name="Comma 2 7 4 3 2 3 3" xfId="8641"/>
    <cellStyle name="Comma 2 7 4 3 2 4" xfId="8642"/>
    <cellStyle name="Comma 2 7 4 3 2 4 2" xfId="8643"/>
    <cellStyle name="Comma 2 7 4 3 2 4 3" xfId="8644"/>
    <cellStyle name="Comma 2 7 4 3 2 5" xfId="8645"/>
    <cellStyle name="Comma 2 7 4 3 2 5 2" xfId="8646"/>
    <cellStyle name="Comma 2 7 4 3 2 5 3" xfId="8647"/>
    <cellStyle name="Comma 2 7 4 3 2 6" xfId="8648"/>
    <cellStyle name="Comma 2 7 4 3 2 6 2" xfId="8649"/>
    <cellStyle name="Comma 2 7 4 3 2 6 3" xfId="8650"/>
    <cellStyle name="Comma 2 7 4 3 2 7" xfId="8651"/>
    <cellStyle name="Comma 2 7 4 3 2 8" xfId="8652"/>
    <cellStyle name="Comma 2 7 4 3 3" xfId="8653"/>
    <cellStyle name="Comma 2 7 4 3 3 2" xfId="8654"/>
    <cellStyle name="Comma 2 7 4 3 3 2 2" xfId="8655"/>
    <cellStyle name="Comma 2 7 4 3 3 2 3" xfId="8656"/>
    <cellStyle name="Comma 2 7 4 3 3 3" xfId="8657"/>
    <cellStyle name="Comma 2 7 4 3 3 3 2" xfId="8658"/>
    <cellStyle name="Comma 2 7 4 3 3 3 3" xfId="8659"/>
    <cellStyle name="Comma 2 7 4 3 3 4" xfId="8660"/>
    <cellStyle name="Comma 2 7 4 3 3 4 2" xfId="8661"/>
    <cellStyle name="Comma 2 7 4 3 3 4 3" xfId="8662"/>
    <cellStyle name="Comma 2 7 4 3 3 5" xfId="8663"/>
    <cellStyle name="Comma 2 7 4 3 3 5 2" xfId="8664"/>
    <cellStyle name="Comma 2 7 4 3 3 5 3" xfId="8665"/>
    <cellStyle name="Comma 2 7 4 3 3 6" xfId="8666"/>
    <cellStyle name="Comma 2 7 4 3 3 7" xfId="8667"/>
    <cellStyle name="Comma 2 7 4 3 4" xfId="8668"/>
    <cellStyle name="Comma 2 7 4 3 4 2" xfId="8669"/>
    <cellStyle name="Comma 2 7 4 3 4 2 2" xfId="8670"/>
    <cellStyle name="Comma 2 7 4 3 4 2 3" xfId="8671"/>
    <cellStyle name="Comma 2 7 4 3 4 3" xfId="8672"/>
    <cellStyle name="Comma 2 7 4 3 4 3 2" xfId="8673"/>
    <cellStyle name="Comma 2 7 4 3 4 3 3" xfId="8674"/>
    <cellStyle name="Comma 2 7 4 3 4 4" xfId="8675"/>
    <cellStyle name="Comma 2 7 4 3 4 4 2" xfId="8676"/>
    <cellStyle name="Comma 2 7 4 3 4 4 3" xfId="8677"/>
    <cellStyle name="Comma 2 7 4 3 4 5" xfId="8678"/>
    <cellStyle name="Comma 2 7 4 3 4 5 2" xfId="8679"/>
    <cellStyle name="Comma 2 7 4 3 4 5 3" xfId="8680"/>
    <cellStyle name="Comma 2 7 4 3 4 6" xfId="8681"/>
    <cellStyle name="Comma 2 7 4 3 4 7" xfId="8682"/>
    <cellStyle name="Comma 2 7 4 3 5" xfId="8683"/>
    <cellStyle name="Comma 2 7 4 3 5 2" xfId="8684"/>
    <cellStyle name="Comma 2 7 4 3 5 2 2" xfId="8685"/>
    <cellStyle name="Comma 2 7 4 3 5 2 3" xfId="8686"/>
    <cellStyle name="Comma 2 7 4 3 5 3" xfId="8687"/>
    <cellStyle name="Comma 2 7 4 3 5 3 2" xfId="8688"/>
    <cellStyle name="Comma 2 7 4 3 5 3 3" xfId="8689"/>
    <cellStyle name="Comma 2 7 4 3 5 4" xfId="8690"/>
    <cellStyle name="Comma 2 7 4 3 5 4 2" xfId="8691"/>
    <cellStyle name="Comma 2 7 4 3 5 4 3" xfId="8692"/>
    <cellStyle name="Comma 2 7 4 3 5 5" xfId="8693"/>
    <cellStyle name="Comma 2 7 4 3 5 5 2" xfId="8694"/>
    <cellStyle name="Comma 2 7 4 3 5 5 3" xfId="8695"/>
    <cellStyle name="Comma 2 7 4 3 5 6" xfId="8696"/>
    <cellStyle name="Comma 2 7 4 3 5 7" xfId="8697"/>
    <cellStyle name="Comma 2 7 4 3 6" xfId="8698"/>
    <cellStyle name="Comma 2 7 4 3 6 2" xfId="8699"/>
    <cellStyle name="Comma 2 7 4 3 6 3" xfId="8700"/>
    <cellStyle name="Comma 2 7 4 3 7" xfId="8701"/>
    <cellStyle name="Comma 2 7 4 3 7 2" xfId="8702"/>
    <cellStyle name="Comma 2 7 4 3 7 3" xfId="8703"/>
    <cellStyle name="Comma 2 7 4 3 8" xfId="8704"/>
    <cellStyle name="Comma 2 7 4 3 8 2" xfId="8705"/>
    <cellStyle name="Comma 2 7 4 3 8 3" xfId="8706"/>
    <cellStyle name="Comma 2 7 4 3 9" xfId="8707"/>
    <cellStyle name="Comma 2 7 4 3 9 2" xfId="8708"/>
    <cellStyle name="Comma 2 7 4 3 9 3" xfId="8709"/>
    <cellStyle name="Comma 2 7 4 4" xfId="8710"/>
    <cellStyle name="Comma 2 7 4 4 2" xfId="8711"/>
    <cellStyle name="Comma 2 7 4 4 2 2" xfId="8712"/>
    <cellStyle name="Comma 2 7 4 4 2 2 2" xfId="8713"/>
    <cellStyle name="Comma 2 7 4 4 2 2 3" xfId="8714"/>
    <cellStyle name="Comma 2 7 4 4 2 3" xfId="8715"/>
    <cellStyle name="Comma 2 7 4 4 2 3 2" xfId="8716"/>
    <cellStyle name="Comma 2 7 4 4 2 3 3" xfId="8717"/>
    <cellStyle name="Comma 2 7 4 4 2 4" xfId="8718"/>
    <cellStyle name="Comma 2 7 4 4 2 4 2" xfId="8719"/>
    <cellStyle name="Comma 2 7 4 4 2 4 3" xfId="8720"/>
    <cellStyle name="Comma 2 7 4 4 2 5" xfId="8721"/>
    <cellStyle name="Comma 2 7 4 4 2 5 2" xfId="8722"/>
    <cellStyle name="Comma 2 7 4 4 2 5 3" xfId="8723"/>
    <cellStyle name="Comma 2 7 4 4 2 6" xfId="8724"/>
    <cellStyle name="Comma 2 7 4 4 2 7" xfId="8725"/>
    <cellStyle name="Comma 2 7 4 4 3" xfId="8726"/>
    <cellStyle name="Comma 2 7 4 4 3 2" xfId="8727"/>
    <cellStyle name="Comma 2 7 4 4 3 3" xfId="8728"/>
    <cellStyle name="Comma 2 7 4 4 4" xfId="8729"/>
    <cellStyle name="Comma 2 7 4 4 4 2" xfId="8730"/>
    <cellStyle name="Comma 2 7 4 4 4 3" xfId="8731"/>
    <cellStyle name="Comma 2 7 4 4 5" xfId="8732"/>
    <cellStyle name="Comma 2 7 4 4 5 2" xfId="8733"/>
    <cellStyle name="Comma 2 7 4 4 5 3" xfId="8734"/>
    <cellStyle name="Comma 2 7 4 4 6" xfId="8735"/>
    <cellStyle name="Comma 2 7 4 4 6 2" xfId="8736"/>
    <cellStyle name="Comma 2 7 4 4 6 3" xfId="8737"/>
    <cellStyle name="Comma 2 7 4 4 7" xfId="8738"/>
    <cellStyle name="Comma 2 7 4 4 8" xfId="8739"/>
    <cellStyle name="Comma 2 7 4 5" xfId="8740"/>
    <cellStyle name="Comma 2 7 4 5 2" xfId="8741"/>
    <cellStyle name="Comma 2 7 4 5 2 2" xfId="8742"/>
    <cellStyle name="Comma 2 7 4 5 2 2 2" xfId="8743"/>
    <cellStyle name="Comma 2 7 4 5 2 2 3" xfId="8744"/>
    <cellStyle name="Comma 2 7 4 5 2 3" xfId="8745"/>
    <cellStyle name="Comma 2 7 4 5 2 3 2" xfId="8746"/>
    <cellStyle name="Comma 2 7 4 5 2 3 3" xfId="8747"/>
    <cellStyle name="Comma 2 7 4 5 2 4" xfId="8748"/>
    <cellStyle name="Comma 2 7 4 5 2 4 2" xfId="8749"/>
    <cellStyle name="Comma 2 7 4 5 2 4 3" xfId="8750"/>
    <cellStyle name="Comma 2 7 4 5 2 5" xfId="8751"/>
    <cellStyle name="Comma 2 7 4 5 2 5 2" xfId="8752"/>
    <cellStyle name="Comma 2 7 4 5 2 5 3" xfId="8753"/>
    <cellStyle name="Comma 2 7 4 5 2 6" xfId="8754"/>
    <cellStyle name="Comma 2 7 4 5 2 7" xfId="8755"/>
    <cellStyle name="Comma 2 7 4 5 3" xfId="8756"/>
    <cellStyle name="Comma 2 7 4 5 3 2" xfId="8757"/>
    <cellStyle name="Comma 2 7 4 5 3 3" xfId="8758"/>
    <cellStyle name="Comma 2 7 4 5 4" xfId="8759"/>
    <cellStyle name="Comma 2 7 4 5 4 2" xfId="8760"/>
    <cellStyle name="Comma 2 7 4 5 4 3" xfId="8761"/>
    <cellStyle name="Comma 2 7 4 5 5" xfId="8762"/>
    <cellStyle name="Comma 2 7 4 5 5 2" xfId="8763"/>
    <cellStyle name="Comma 2 7 4 5 5 3" xfId="8764"/>
    <cellStyle name="Comma 2 7 4 5 6" xfId="8765"/>
    <cellStyle name="Comma 2 7 4 5 6 2" xfId="8766"/>
    <cellStyle name="Comma 2 7 4 5 6 3" xfId="8767"/>
    <cellStyle name="Comma 2 7 4 5 7" xfId="8768"/>
    <cellStyle name="Comma 2 7 4 5 8" xfId="8769"/>
    <cellStyle name="Comma 2 7 4 6" xfId="8770"/>
    <cellStyle name="Comma 2 7 4 6 2" xfId="8771"/>
    <cellStyle name="Comma 2 7 4 6 2 2" xfId="8772"/>
    <cellStyle name="Comma 2 7 4 6 2 3" xfId="8773"/>
    <cellStyle name="Comma 2 7 4 6 3" xfId="8774"/>
    <cellStyle name="Comma 2 7 4 6 3 2" xfId="8775"/>
    <cellStyle name="Comma 2 7 4 6 3 3" xfId="8776"/>
    <cellStyle name="Comma 2 7 4 6 4" xfId="8777"/>
    <cellStyle name="Comma 2 7 4 6 4 2" xfId="8778"/>
    <cellStyle name="Comma 2 7 4 6 4 3" xfId="8779"/>
    <cellStyle name="Comma 2 7 4 6 5" xfId="8780"/>
    <cellStyle name="Comma 2 7 4 6 5 2" xfId="8781"/>
    <cellStyle name="Comma 2 7 4 6 5 3" xfId="8782"/>
    <cellStyle name="Comma 2 7 4 6 6" xfId="8783"/>
    <cellStyle name="Comma 2 7 4 6 7" xfId="8784"/>
    <cellStyle name="Comma 2 7 4 7" xfId="8785"/>
    <cellStyle name="Comma 2 7 4 7 2" xfId="8786"/>
    <cellStyle name="Comma 2 7 4 7 2 2" xfId="8787"/>
    <cellStyle name="Comma 2 7 4 7 2 3" xfId="8788"/>
    <cellStyle name="Comma 2 7 4 7 3" xfId="8789"/>
    <cellStyle name="Comma 2 7 4 7 3 2" xfId="8790"/>
    <cellStyle name="Comma 2 7 4 7 3 3" xfId="8791"/>
    <cellStyle name="Comma 2 7 4 7 4" xfId="8792"/>
    <cellStyle name="Comma 2 7 4 7 4 2" xfId="8793"/>
    <cellStyle name="Comma 2 7 4 7 4 3" xfId="8794"/>
    <cellStyle name="Comma 2 7 4 7 5" xfId="8795"/>
    <cellStyle name="Comma 2 7 4 7 5 2" xfId="8796"/>
    <cellStyle name="Comma 2 7 4 7 5 3" xfId="8797"/>
    <cellStyle name="Comma 2 7 4 7 6" xfId="8798"/>
    <cellStyle name="Comma 2 7 4 7 7" xfId="8799"/>
    <cellStyle name="Comma 2 7 4 8" xfId="8800"/>
    <cellStyle name="Comma 2 7 4 8 2" xfId="8801"/>
    <cellStyle name="Comma 2 7 4 8 2 2" xfId="8802"/>
    <cellStyle name="Comma 2 7 4 8 2 3" xfId="8803"/>
    <cellStyle name="Comma 2 7 4 8 3" xfId="8804"/>
    <cellStyle name="Comma 2 7 4 8 3 2" xfId="8805"/>
    <cellStyle name="Comma 2 7 4 8 3 3" xfId="8806"/>
    <cellStyle name="Comma 2 7 4 8 4" xfId="8807"/>
    <cellStyle name="Comma 2 7 4 8 4 2" xfId="8808"/>
    <cellStyle name="Comma 2 7 4 8 4 3" xfId="8809"/>
    <cellStyle name="Comma 2 7 4 8 5" xfId="8810"/>
    <cellStyle name="Comma 2 7 4 8 5 2" xfId="8811"/>
    <cellStyle name="Comma 2 7 4 8 5 3" xfId="8812"/>
    <cellStyle name="Comma 2 7 4 8 6" xfId="8813"/>
    <cellStyle name="Comma 2 7 4 8 7" xfId="8814"/>
    <cellStyle name="Comma 2 7 4 9" xfId="8815"/>
    <cellStyle name="Comma 2 7 4 9 2" xfId="8816"/>
    <cellStyle name="Comma 2 7 4 9 2 2" xfId="8817"/>
    <cellStyle name="Comma 2 7 4 9 2 3" xfId="8818"/>
    <cellStyle name="Comma 2 7 4 9 3" xfId="8819"/>
    <cellStyle name="Comma 2 7 4 9 3 2" xfId="8820"/>
    <cellStyle name="Comma 2 7 4 9 3 3" xfId="8821"/>
    <cellStyle name="Comma 2 7 4 9 4" xfId="8822"/>
    <cellStyle name="Comma 2 7 4 9 4 2" xfId="8823"/>
    <cellStyle name="Comma 2 7 4 9 4 3" xfId="8824"/>
    <cellStyle name="Comma 2 7 4 9 5" xfId="8825"/>
    <cellStyle name="Comma 2 7 4 9 5 2" xfId="8826"/>
    <cellStyle name="Comma 2 7 4 9 5 3" xfId="8827"/>
    <cellStyle name="Comma 2 7 4 9 6" xfId="8828"/>
    <cellStyle name="Comma 2 7 4 9 7" xfId="8829"/>
    <cellStyle name="Comma 2 7 5" xfId="8830"/>
    <cellStyle name="Comma 2 7 5 10" xfId="8831"/>
    <cellStyle name="Comma 2 7 5 10 2" xfId="8832"/>
    <cellStyle name="Comma 2 7 5 10 3" xfId="8833"/>
    <cellStyle name="Comma 2 7 5 11" xfId="8834"/>
    <cellStyle name="Comma 2 7 5 11 2" xfId="8835"/>
    <cellStyle name="Comma 2 7 5 11 3" xfId="8836"/>
    <cellStyle name="Comma 2 7 5 12" xfId="8837"/>
    <cellStyle name="Comma 2 7 5 12 2" xfId="8838"/>
    <cellStyle name="Comma 2 7 5 12 3" xfId="8839"/>
    <cellStyle name="Comma 2 7 5 13" xfId="8840"/>
    <cellStyle name="Comma 2 7 5 14" xfId="8841"/>
    <cellStyle name="Comma 2 7 5 2" xfId="8842"/>
    <cellStyle name="Comma 2 7 5 2 10" xfId="8843"/>
    <cellStyle name="Comma 2 7 5 2 11" xfId="8844"/>
    <cellStyle name="Comma 2 7 5 2 2" xfId="8845"/>
    <cellStyle name="Comma 2 7 5 2 2 2" xfId="8846"/>
    <cellStyle name="Comma 2 7 5 2 2 2 2" xfId="8847"/>
    <cellStyle name="Comma 2 7 5 2 2 2 2 2" xfId="8848"/>
    <cellStyle name="Comma 2 7 5 2 2 2 2 3" xfId="8849"/>
    <cellStyle name="Comma 2 7 5 2 2 2 3" xfId="8850"/>
    <cellStyle name="Comma 2 7 5 2 2 2 3 2" xfId="8851"/>
    <cellStyle name="Comma 2 7 5 2 2 2 3 3" xfId="8852"/>
    <cellStyle name="Comma 2 7 5 2 2 2 4" xfId="8853"/>
    <cellStyle name="Comma 2 7 5 2 2 2 4 2" xfId="8854"/>
    <cellStyle name="Comma 2 7 5 2 2 2 4 3" xfId="8855"/>
    <cellStyle name="Comma 2 7 5 2 2 2 5" xfId="8856"/>
    <cellStyle name="Comma 2 7 5 2 2 2 5 2" xfId="8857"/>
    <cellStyle name="Comma 2 7 5 2 2 2 5 3" xfId="8858"/>
    <cellStyle name="Comma 2 7 5 2 2 2 6" xfId="8859"/>
    <cellStyle name="Comma 2 7 5 2 2 2 7" xfId="8860"/>
    <cellStyle name="Comma 2 7 5 2 2 3" xfId="8861"/>
    <cellStyle name="Comma 2 7 5 2 2 3 2" xfId="8862"/>
    <cellStyle name="Comma 2 7 5 2 2 3 3" xfId="8863"/>
    <cellStyle name="Comma 2 7 5 2 2 4" xfId="8864"/>
    <cellStyle name="Comma 2 7 5 2 2 4 2" xfId="8865"/>
    <cellStyle name="Comma 2 7 5 2 2 4 3" xfId="8866"/>
    <cellStyle name="Comma 2 7 5 2 2 5" xfId="8867"/>
    <cellStyle name="Comma 2 7 5 2 2 5 2" xfId="8868"/>
    <cellStyle name="Comma 2 7 5 2 2 5 3" xfId="8869"/>
    <cellStyle name="Comma 2 7 5 2 2 6" xfId="8870"/>
    <cellStyle name="Comma 2 7 5 2 2 6 2" xfId="8871"/>
    <cellStyle name="Comma 2 7 5 2 2 6 3" xfId="8872"/>
    <cellStyle name="Comma 2 7 5 2 2 7" xfId="8873"/>
    <cellStyle name="Comma 2 7 5 2 2 8" xfId="8874"/>
    <cellStyle name="Comma 2 7 5 2 3" xfId="8875"/>
    <cellStyle name="Comma 2 7 5 2 3 2" xfId="8876"/>
    <cellStyle name="Comma 2 7 5 2 3 2 2" xfId="8877"/>
    <cellStyle name="Comma 2 7 5 2 3 2 3" xfId="8878"/>
    <cellStyle name="Comma 2 7 5 2 3 3" xfId="8879"/>
    <cellStyle name="Comma 2 7 5 2 3 3 2" xfId="8880"/>
    <cellStyle name="Comma 2 7 5 2 3 3 3" xfId="8881"/>
    <cellStyle name="Comma 2 7 5 2 3 4" xfId="8882"/>
    <cellStyle name="Comma 2 7 5 2 3 4 2" xfId="8883"/>
    <cellStyle name="Comma 2 7 5 2 3 4 3" xfId="8884"/>
    <cellStyle name="Comma 2 7 5 2 3 5" xfId="8885"/>
    <cellStyle name="Comma 2 7 5 2 3 5 2" xfId="8886"/>
    <cellStyle name="Comma 2 7 5 2 3 5 3" xfId="8887"/>
    <cellStyle name="Comma 2 7 5 2 3 6" xfId="8888"/>
    <cellStyle name="Comma 2 7 5 2 3 7" xfId="8889"/>
    <cellStyle name="Comma 2 7 5 2 4" xfId="8890"/>
    <cellStyle name="Comma 2 7 5 2 4 2" xfId="8891"/>
    <cellStyle name="Comma 2 7 5 2 4 2 2" xfId="8892"/>
    <cellStyle name="Comma 2 7 5 2 4 2 3" xfId="8893"/>
    <cellStyle name="Comma 2 7 5 2 4 3" xfId="8894"/>
    <cellStyle name="Comma 2 7 5 2 4 3 2" xfId="8895"/>
    <cellStyle name="Comma 2 7 5 2 4 3 3" xfId="8896"/>
    <cellStyle name="Comma 2 7 5 2 4 4" xfId="8897"/>
    <cellStyle name="Comma 2 7 5 2 4 4 2" xfId="8898"/>
    <cellStyle name="Comma 2 7 5 2 4 4 3" xfId="8899"/>
    <cellStyle name="Comma 2 7 5 2 4 5" xfId="8900"/>
    <cellStyle name="Comma 2 7 5 2 4 5 2" xfId="8901"/>
    <cellStyle name="Comma 2 7 5 2 4 5 3" xfId="8902"/>
    <cellStyle name="Comma 2 7 5 2 4 6" xfId="8903"/>
    <cellStyle name="Comma 2 7 5 2 4 7" xfId="8904"/>
    <cellStyle name="Comma 2 7 5 2 5" xfId="8905"/>
    <cellStyle name="Comma 2 7 5 2 5 2" xfId="8906"/>
    <cellStyle name="Comma 2 7 5 2 5 2 2" xfId="8907"/>
    <cellStyle name="Comma 2 7 5 2 5 2 3" xfId="8908"/>
    <cellStyle name="Comma 2 7 5 2 5 3" xfId="8909"/>
    <cellStyle name="Comma 2 7 5 2 5 3 2" xfId="8910"/>
    <cellStyle name="Comma 2 7 5 2 5 3 3" xfId="8911"/>
    <cellStyle name="Comma 2 7 5 2 5 4" xfId="8912"/>
    <cellStyle name="Comma 2 7 5 2 5 4 2" xfId="8913"/>
    <cellStyle name="Comma 2 7 5 2 5 4 3" xfId="8914"/>
    <cellStyle name="Comma 2 7 5 2 5 5" xfId="8915"/>
    <cellStyle name="Comma 2 7 5 2 5 5 2" xfId="8916"/>
    <cellStyle name="Comma 2 7 5 2 5 5 3" xfId="8917"/>
    <cellStyle name="Comma 2 7 5 2 5 6" xfId="8918"/>
    <cellStyle name="Comma 2 7 5 2 5 7" xfId="8919"/>
    <cellStyle name="Comma 2 7 5 2 6" xfId="8920"/>
    <cellStyle name="Comma 2 7 5 2 6 2" xfId="8921"/>
    <cellStyle name="Comma 2 7 5 2 6 3" xfId="8922"/>
    <cellStyle name="Comma 2 7 5 2 7" xfId="8923"/>
    <cellStyle name="Comma 2 7 5 2 7 2" xfId="8924"/>
    <cellStyle name="Comma 2 7 5 2 7 3" xfId="8925"/>
    <cellStyle name="Comma 2 7 5 2 8" xfId="8926"/>
    <cellStyle name="Comma 2 7 5 2 8 2" xfId="8927"/>
    <cellStyle name="Comma 2 7 5 2 8 3" xfId="8928"/>
    <cellStyle name="Comma 2 7 5 2 9" xfId="8929"/>
    <cellStyle name="Comma 2 7 5 2 9 2" xfId="8930"/>
    <cellStyle name="Comma 2 7 5 2 9 3" xfId="8931"/>
    <cellStyle name="Comma 2 7 5 3" xfId="8932"/>
    <cellStyle name="Comma 2 7 5 3 2" xfId="8933"/>
    <cellStyle name="Comma 2 7 5 3 2 2" xfId="8934"/>
    <cellStyle name="Comma 2 7 5 3 2 2 2" xfId="8935"/>
    <cellStyle name="Comma 2 7 5 3 2 2 3" xfId="8936"/>
    <cellStyle name="Comma 2 7 5 3 2 3" xfId="8937"/>
    <cellStyle name="Comma 2 7 5 3 2 3 2" xfId="8938"/>
    <cellStyle name="Comma 2 7 5 3 2 3 3" xfId="8939"/>
    <cellStyle name="Comma 2 7 5 3 2 4" xfId="8940"/>
    <cellStyle name="Comma 2 7 5 3 2 4 2" xfId="8941"/>
    <cellStyle name="Comma 2 7 5 3 2 4 3" xfId="8942"/>
    <cellStyle name="Comma 2 7 5 3 2 5" xfId="8943"/>
    <cellStyle name="Comma 2 7 5 3 2 5 2" xfId="8944"/>
    <cellStyle name="Comma 2 7 5 3 2 5 3" xfId="8945"/>
    <cellStyle name="Comma 2 7 5 3 2 6" xfId="8946"/>
    <cellStyle name="Comma 2 7 5 3 2 7" xfId="8947"/>
    <cellStyle name="Comma 2 7 5 3 3" xfId="8948"/>
    <cellStyle name="Comma 2 7 5 3 3 2" xfId="8949"/>
    <cellStyle name="Comma 2 7 5 3 3 3" xfId="8950"/>
    <cellStyle name="Comma 2 7 5 3 4" xfId="8951"/>
    <cellStyle name="Comma 2 7 5 3 4 2" xfId="8952"/>
    <cellStyle name="Comma 2 7 5 3 4 3" xfId="8953"/>
    <cellStyle name="Comma 2 7 5 3 5" xfId="8954"/>
    <cellStyle name="Comma 2 7 5 3 5 2" xfId="8955"/>
    <cellStyle name="Comma 2 7 5 3 5 3" xfId="8956"/>
    <cellStyle name="Comma 2 7 5 3 6" xfId="8957"/>
    <cellStyle name="Comma 2 7 5 3 6 2" xfId="8958"/>
    <cellStyle name="Comma 2 7 5 3 6 3" xfId="8959"/>
    <cellStyle name="Comma 2 7 5 3 7" xfId="8960"/>
    <cellStyle name="Comma 2 7 5 3 8" xfId="8961"/>
    <cellStyle name="Comma 2 7 5 4" xfId="8962"/>
    <cellStyle name="Comma 2 7 5 4 2" xfId="8963"/>
    <cellStyle name="Comma 2 7 5 4 2 2" xfId="8964"/>
    <cellStyle name="Comma 2 7 5 4 2 2 2" xfId="8965"/>
    <cellStyle name="Comma 2 7 5 4 2 2 3" xfId="8966"/>
    <cellStyle name="Comma 2 7 5 4 2 3" xfId="8967"/>
    <cellStyle name="Comma 2 7 5 4 2 3 2" xfId="8968"/>
    <cellStyle name="Comma 2 7 5 4 2 3 3" xfId="8969"/>
    <cellStyle name="Comma 2 7 5 4 2 4" xfId="8970"/>
    <cellStyle name="Comma 2 7 5 4 2 4 2" xfId="8971"/>
    <cellStyle name="Comma 2 7 5 4 2 4 3" xfId="8972"/>
    <cellStyle name="Comma 2 7 5 4 2 5" xfId="8973"/>
    <cellStyle name="Comma 2 7 5 4 2 5 2" xfId="8974"/>
    <cellStyle name="Comma 2 7 5 4 2 5 3" xfId="8975"/>
    <cellStyle name="Comma 2 7 5 4 2 6" xfId="8976"/>
    <cellStyle name="Comma 2 7 5 4 2 7" xfId="8977"/>
    <cellStyle name="Comma 2 7 5 4 3" xfId="8978"/>
    <cellStyle name="Comma 2 7 5 4 3 2" xfId="8979"/>
    <cellStyle name="Comma 2 7 5 4 3 3" xfId="8980"/>
    <cellStyle name="Comma 2 7 5 4 4" xfId="8981"/>
    <cellStyle name="Comma 2 7 5 4 4 2" xfId="8982"/>
    <cellStyle name="Comma 2 7 5 4 4 3" xfId="8983"/>
    <cellStyle name="Comma 2 7 5 4 5" xfId="8984"/>
    <cellStyle name="Comma 2 7 5 4 5 2" xfId="8985"/>
    <cellStyle name="Comma 2 7 5 4 5 3" xfId="8986"/>
    <cellStyle name="Comma 2 7 5 4 6" xfId="8987"/>
    <cellStyle name="Comma 2 7 5 4 6 2" xfId="8988"/>
    <cellStyle name="Comma 2 7 5 4 6 3" xfId="8989"/>
    <cellStyle name="Comma 2 7 5 4 7" xfId="8990"/>
    <cellStyle name="Comma 2 7 5 4 8" xfId="8991"/>
    <cellStyle name="Comma 2 7 5 5" xfId="8992"/>
    <cellStyle name="Comma 2 7 5 5 2" xfId="8993"/>
    <cellStyle name="Comma 2 7 5 5 2 2" xfId="8994"/>
    <cellStyle name="Comma 2 7 5 5 2 3" xfId="8995"/>
    <cellStyle name="Comma 2 7 5 5 3" xfId="8996"/>
    <cellStyle name="Comma 2 7 5 5 3 2" xfId="8997"/>
    <cellStyle name="Comma 2 7 5 5 3 3" xfId="8998"/>
    <cellStyle name="Comma 2 7 5 5 4" xfId="8999"/>
    <cellStyle name="Comma 2 7 5 5 4 2" xfId="9000"/>
    <cellStyle name="Comma 2 7 5 5 4 3" xfId="9001"/>
    <cellStyle name="Comma 2 7 5 5 5" xfId="9002"/>
    <cellStyle name="Comma 2 7 5 5 5 2" xfId="9003"/>
    <cellStyle name="Comma 2 7 5 5 5 3" xfId="9004"/>
    <cellStyle name="Comma 2 7 5 5 6" xfId="9005"/>
    <cellStyle name="Comma 2 7 5 5 7" xfId="9006"/>
    <cellStyle name="Comma 2 7 5 6" xfId="9007"/>
    <cellStyle name="Comma 2 7 5 6 2" xfId="9008"/>
    <cellStyle name="Comma 2 7 5 6 2 2" xfId="9009"/>
    <cellStyle name="Comma 2 7 5 6 2 3" xfId="9010"/>
    <cellStyle name="Comma 2 7 5 6 3" xfId="9011"/>
    <cellStyle name="Comma 2 7 5 6 3 2" xfId="9012"/>
    <cellStyle name="Comma 2 7 5 6 3 3" xfId="9013"/>
    <cellStyle name="Comma 2 7 5 6 4" xfId="9014"/>
    <cellStyle name="Comma 2 7 5 6 4 2" xfId="9015"/>
    <cellStyle name="Comma 2 7 5 6 4 3" xfId="9016"/>
    <cellStyle name="Comma 2 7 5 6 5" xfId="9017"/>
    <cellStyle name="Comma 2 7 5 6 5 2" xfId="9018"/>
    <cellStyle name="Comma 2 7 5 6 5 3" xfId="9019"/>
    <cellStyle name="Comma 2 7 5 6 6" xfId="9020"/>
    <cellStyle name="Comma 2 7 5 6 7" xfId="9021"/>
    <cellStyle name="Comma 2 7 5 7" xfId="9022"/>
    <cellStyle name="Comma 2 7 5 7 2" xfId="9023"/>
    <cellStyle name="Comma 2 7 5 7 2 2" xfId="9024"/>
    <cellStyle name="Comma 2 7 5 7 2 3" xfId="9025"/>
    <cellStyle name="Comma 2 7 5 7 3" xfId="9026"/>
    <cellStyle name="Comma 2 7 5 7 3 2" xfId="9027"/>
    <cellStyle name="Comma 2 7 5 7 3 3" xfId="9028"/>
    <cellStyle name="Comma 2 7 5 7 4" xfId="9029"/>
    <cellStyle name="Comma 2 7 5 7 4 2" xfId="9030"/>
    <cellStyle name="Comma 2 7 5 7 4 3" xfId="9031"/>
    <cellStyle name="Comma 2 7 5 7 5" xfId="9032"/>
    <cellStyle name="Comma 2 7 5 7 5 2" xfId="9033"/>
    <cellStyle name="Comma 2 7 5 7 5 3" xfId="9034"/>
    <cellStyle name="Comma 2 7 5 7 6" xfId="9035"/>
    <cellStyle name="Comma 2 7 5 7 7" xfId="9036"/>
    <cellStyle name="Comma 2 7 5 8" xfId="9037"/>
    <cellStyle name="Comma 2 7 5 8 2" xfId="9038"/>
    <cellStyle name="Comma 2 7 5 8 2 2" xfId="9039"/>
    <cellStyle name="Comma 2 7 5 8 2 3" xfId="9040"/>
    <cellStyle name="Comma 2 7 5 8 3" xfId="9041"/>
    <cellStyle name="Comma 2 7 5 8 3 2" xfId="9042"/>
    <cellStyle name="Comma 2 7 5 8 3 3" xfId="9043"/>
    <cellStyle name="Comma 2 7 5 8 4" xfId="9044"/>
    <cellStyle name="Comma 2 7 5 8 4 2" xfId="9045"/>
    <cellStyle name="Comma 2 7 5 8 4 3" xfId="9046"/>
    <cellStyle name="Comma 2 7 5 8 5" xfId="9047"/>
    <cellStyle name="Comma 2 7 5 8 5 2" xfId="9048"/>
    <cellStyle name="Comma 2 7 5 8 5 3" xfId="9049"/>
    <cellStyle name="Comma 2 7 5 8 6" xfId="9050"/>
    <cellStyle name="Comma 2 7 5 8 7" xfId="9051"/>
    <cellStyle name="Comma 2 7 5 9" xfId="9052"/>
    <cellStyle name="Comma 2 7 5 9 2" xfId="9053"/>
    <cellStyle name="Comma 2 7 5 9 3" xfId="9054"/>
    <cellStyle name="Comma 2 7 6" xfId="9055"/>
    <cellStyle name="Comma 2 7 6 10" xfId="9056"/>
    <cellStyle name="Comma 2 7 6 11" xfId="9057"/>
    <cellStyle name="Comma 2 7 6 2" xfId="9058"/>
    <cellStyle name="Comma 2 7 6 2 2" xfId="9059"/>
    <cellStyle name="Comma 2 7 6 2 2 2" xfId="9060"/>
    <cellStyle name="Comma 2 7 6 2 2 2 2" xfId="9061"/>
    <cellStyle name="Comma 2 7 6 2 2 2 3" xfId="9062"/>
    <cellStyle name="Comma 2 7 6 2 2 3" xfId="9063"/>
    <cellStyle name="Comma 2 7 6 2 2 3 2" xfId="9064"/>
    <cellStyle name="Comma 2 7 6 2 2 3 3" xfId="9065"/>
    <cellStyle name="Comma 2 7 6 2 2 4" xfId="9066"/>
    <cellStyle name="Comma 2 7 6 2 2 4 2" xfId="9067"/>
    <cellStyle name="Comma 2 7 6 2 2 4 3" xfId="9068"/>
    <cellStyle name="Comma 2 7 6 2 2 5" xfId="9069"/>
    <cellStyle name="Comma 2 7 6 2 2 5 2" xfId="9070"/>
    <cellStyle name="Comma 2 7 6 2 2 5 3" xfId="9071"/>
    <cellStyle name="Comma 2 7 6 2 2 6" xfId="9072"/>
    <cellStyle name="Comma 2 7 6 2 2 7" xfId="9073"/>
    <cellStyle name="Comma 2 7 6 2 3" xfId="9074"/>
    <cellStyle name="Comma 2 7 6 2 3 2" xfId="9075"/>
    <cellStyle name="Comma 2 7 6 2 3 3" xfId="9076"/>
    <cellStyle name="Comma 2 7 6 2 4" xfId="9077"/>
    <cellStyle name="Comma 2 7 6 2 4 2" xfId="9078"/>
    <cellStyle name="Comma 2 7 6 2 4 3" xfId="9079"/>
    <cellStyle name="Comma 2 7 6 2 5" xfId="9080"/>
    <cellStyle name="Comma 2 7 6 2 5 2" xfId="9081"/>
    <cellStyle name="Comma 2 7 6 2 5 3" xfId="9082"/>
    <cellStyle name="Comma 2 7 6 2 6" xfId="9083"/>
    <cellStyle name="Comma 2 7 6 2 6 2" xfId="9084"/>
    <cellStyle name="Comma 2 7 6 2 6 3" xfId="9085"/>
    <cellStyle name="Comma 2 7 6 2 7" xfId="9086"/>
    <cellStyle name="Comma 2 7 6 2 8" xfId="9087"/>
    <cellStyle name="Comma 2 7 6 3" xfId="9088"/>
    <cellStyle name="Comma 2 7 6 3 2" xfId="9089"/>
    <cellStyle name="Comma 2 7 6 3 2 2" xfId="9090"/>
    <cellStyle name="Comma 2 7 6 3 2 3" xfId="9091"/>
    <cellStyle name="Comma 2 7 6 3 3" xfId="9092"/>
    <cellStyle name="Comma 2 7 6 3 3 2" xfId="9093"/>
    <cellStyle name="Comma 2 7 6 3 3 3" xfId="9094"/>
    <cellStyle name="Comma 2 7 6 3 4" xfId="9095"/>
    <cellStyle name="Comma 2 7 6 3 4 2" xfId="9096"/>
    <cellStyle name="Comma 2 7 6 3 4 3" xfId="9097"/>
    <cellStyle name="Comma 2 7 6 3 5" xfId="9098"/>
    <cellStyle name="Comma 2 7 6 3 5 2" xfId="9099"/>
    <cellStyle name="Comma 2 7 6 3 5 3" xfId="9100"/>
    <cellStyle name="Comma 2 7 6 3 6" xfId="9101"/>
    <cellStyle name="Comma 2 7 6 3 7" xfId="9102"/>
    <cellStyle name="Comma 2 7 6 4" xfId="9103"/>
    <cellStyle name="Comma 2 7 6 4 2" xfId="9104"/>
    <cellStyle name="Comma 2 7 6 4 2 2" xfId="9105"/>
    <cellStyle name="Comma 2 7 6 4 2 3" xfId="9106"/>
    <cellStyle name="Comma 2 7 6 4 3" xfId="9107"/>
    <cellStyle name="Comma 2 7 6 4 3 2" xfId="9108"/>
    <cellStyle name="Comma 2 7 6 4 3 3" xfId="9109"/>
    <cellStyle name="Comma 2 7 6 4 4" xfId="9110"/>
    <cellStyle name="Comma 2 7 6 4 4 2" xfId="9111"/>
    <cellStyle name="Comma 2 7 6 4 4 3" xfId="9112"/>
    <cellStyle name="Comma 2 7 6 4 5" xfId="9113"/>
    <cellStyle name="Comma 2 7 6 4 5 2" xfId="9114"/>
    <cellStyle name="Comma 2 7 6 4 5 3" xfId="9115"/>
    <cellStyle name="Comma 2 7 6 4 6" xfId="9116"/>
    <cellStyle name="Comma 2 7 6 4 7" xfId="9117"/>
    <cellStyle name="Comma 2 7 6 5" xfId="9118"/>
    <cellStyle name="Comma 2 7 6 5 2" xfId="9119"/>
    <cellStyle name="Comma 2 7 6 5 2 2" xfId="9120"/>
    <cellStyle name="Comma 2 7 6 5 2 3" xfId="9121"/>
    <cellStyle name="Comma 2 7 6 5 3" xfId="9122"/>
    <cellStyle name="Comma 2 7 6 5 3 2" xfId="9123"/>
    <cellStyle name="Comma 2 7 6 5 3 3" xfId="9124"/>
    <cellStyle name="Comma 2 7 6 5 4" xfId="9125"/>
    <cellStyle name="Comma 2 7 6 5 4 2" xfId="9126"/>
    <cellStyle name="Comma 2 7 6 5 4 3" xfId="9127"/>
    <cellStyle name="Comma 2 7 6 5 5" xfId="9128"/>
    <cellStyle name="Comma 2 7 6 5 5 2" xfId="9129"/>
    <cellStyle name="Comma 2 7 6 5 5 3" xfId="9130"/>
    <cellStyle name="Comma 2 7 6 5 6" xfId="9131"/>
    <cellStyle name="Comma 2 7 6 5 7" xfId="9132"/>
    <cellStyle name="Comma 2 7 6 6" xfId="9133"/>
    <cellStyle name="Comma 2 7 6 6 2" xfId="9134"/>
    <cellStyle name="Comma 2 7 6 6 3" xfId="9135"/>
    <cellStyle name="Comma 2 7 6 7" xfId="9136"/>
    <cellStyle name="Comma 2 7 6 7 2" xfId="9137"/>
    <cellStyle name="Comma 2 7 6 7 3" xfId="9138"/>
    <cellStyle name="Comma 2 7 6 8" xfId="9139"/>
    <cellStyle name="Comma 2 7 6 8 2" xfId="9140"/>
    <cellStyle name="Comma 2 7 6 8 3" xfId="9141"/>
    <cellStyle name="Comma 2 7 6 9" xfId="9142"/>
    <cellStyle name="Comma 2 7 6 9 2" xfId="9143"/>
    <cellStyle name="Comma 2 7 6 9 3" xfId="9144"/>
    <cellStyle name="Comma 2 7 7" xfId="9145"/>
    <cellStyle name="Comma 2 7 7 10" xfId="9146"/>
    <cellStyle name="Comma 2 7 7 11" xfId="9147"/>
    <cellStyle name="Comma 2 7 7 2" xfId="9148"/>
    <cellStyle name="Comma 2 7 7 2 2" xfId="9149"/>
    <cellStyle name="Comma 2 7 7 2 2 2" xfId="9150"/>
    <cellStyle name="Comma 2 7 7 2 2 2 2" xfId="9151"/>
    <cellStyle name="Comma 2 7 7 2 2 2 3" xfId="9152"/>
    <cellStyle name="Comma 2 7 7 2 2 3" xfId="9153"/>
    <cellStyle name="Comma 2 7 7 2 2 3 2" xfId="9154"/>
    <cellStyle name="Comma 2 7 7 2 2 3 3" xfId="9155"/>
    <cellStyle name="Comma 2 7 7 2 2 4" xfId="9156"/>
    <cellStyle name="Comma 2 7 7 2 2 4 2" xfId="9157"/>
    <cellStyle name="Comma 2 7 7 2 2 4 3" xfId="9158"/>
    <cellStyle name="Comma 2 7 7 2 2 5" xfId="9159"/>
    <cellStyle name="Comma 2 7 7 2 2 5 2" xfId="9160"/>
    <cellStyle name="Comma 2 7 7 2 2 5 3" xfId="9161"/>
    <cellStyle name="Comma 2 7 7 2 2 6" xfId="9162"/>
    <cellStyle name="Comma 2 7 7 2 2 7" xfId="9163"/>
    <cellStyle name="Comma 2 7 7 2 3" xfId="9164"/>
    <cellStyle name="Comma 2 7 7 2 3 2" xfId="9165"/>
    <cellStyle name="Comma 2 7 7 2 3 3" xfId="9166"/>
    <cellStyle name="Comma 2 7 7 2 4" xfId="9167"/>
    <cellStyle name="Comma 2 7 7 2 4 2" xfId="9168"/>
    <cellStyle name="Comma 2 7 7 2 4 3" xfId="9169"/>
    <cellStyle name="Comma 2 7 7 2 5" xfId="9170"/>
    <cellStyle name="Comma 2 7 7 2 5 2" xfId="9171"/>
    <cellStyle name="Comma 2 7 7 2 5 3" xfId="9172"/>
    <cellStyle name="Comma 2 7 7 2 6" xfId="9173"/>
    <cellStyle name="Comma 2 7 7 2 6 2" xfId="9174"/>
    <cellStyle name="Comma 2 7 7 2 6 3" xfId="9175"/>
    <cellStyle name="Comma 2 7 7 2 7" xfId="9176"/>
    <cellStyle name="Comma 2 7 7 2 8" xfId="9177"/>
    <cellStyle name="Comma 2 7 7 3" xfId="9178"/>
    <cellStyle name="Comma 2 7 7 3 2" xfId="9179"/>
    <cellStyle name="Comma 2 7 7 3 2 2" xfId="9180"/>
    <cellStyle name="Comma 2 7 7 3 2 3" xfId="9181"/>
    <cellStyle name="Comma 2 7 7 3 3" xfId="9182"/>
    <cellStyle name="Comma 2 7 7 3 3 2" xfId="9183"/>
    <cellStyle name="Comma 2 7 7 3 3 3" xfId="9184"/>
    <cellStyle name="Comma 2 7 7 3 4" xfId="9185"/>
    <cellStyle name="Comma 2 7 7 3 4 2" xfId="9186"/>
    <cellStyle name="Comma 2 7 7 3 4 3" xfId="9187"/>
    <cellStyle name="Comma 2 7 7 3 5" xfId="9188"/>
    <cellStyle name="Comma 2 7 7 3 5 2" xfId="9189"/>
    <cellStyle name="Comma 2 7 7 3 5 3" xfId="9190"/>
    <cellStyle name="Comma 2 7 7 3 6" xfId="9191"/>
    <cellStyle name="Comma 2 7 7 3 7" xfId="9192"/>
    <cellStyle name="Comma 2 7 7 4" xfId="9193"/>
    <cellStyle name="Comma 2 7 7 4 2" xfId="9194"/>
    <cellStyle name="Comma 2 7 7 4 2 2" xfId="9195"/>
    <cellStyle name="Comma 2 7 7 4 2 3" xfId="9196"/>
    <cellStyle name="Comma 2 7 7 4 3" xfId="9197"/>
    <cellStyle name="Comma 2 7 7 4 3 2" xfId="9198"/>
    <cellStyle name="Comma 2 7 7 4 3 3" xfId="9199"/>
    <cellStyle name="Comma 2 7 7 4 4" xfId="9200"/>
    <cellStyle name="Comma 2 7 7 4 4 2" xfId="9201"/>
    <cellStyle name="Comma 2 7 7 4 4 3" xfId="9202"/>
    <cellStyle name="Comma 2 7 7 4 5" xfId="9203"/>
    <cellStyle name="Comma 2 7 7 4 5 2" xfId="9204"/>
    <cellStyle name="Comma 2 7 7 4 5 3" xfId="9205"/>
    <cellStyle name="Comma 2 7 7 4 6" xfId="9206"/>
    <cellStyle name="Comma 2 7 7 4 7" xfId="9207"/>
    <cellStyle name="Comma 2 7 7 5" xfId="9208"/>
    <cellStyle name="Comma 2 7 7 5 2" xfId="9209"/>
    <cellStyle name="Comma 2 7 7 5 2 2" xfId="9210"/>
    <cellStyle name="Comma 2 7 7 5 2 3" xfId="9211"/>
    <cellStyle name="Comma 2 7 7 5 3" xfId="9212"/>
    <cellStyle name="Comma 2 7 7 5 3 2" xfId="9213"/>
    <cellStyle name="Comma 2 7 7 5 3 3" xfId="9214"/>
    <cellStyle name="Comma 2 7 7 5 4" xfId="9215"/>
    <cellStyle name="Comma 2 7 7 5 4 2" xfId="9216"/>
    <cellStyle name="Comma 2 7 7 5 4 3" xfId="9217"/>
    <cellStyle name="Comma 2 7 7 5 5" xfId="9218"/>
    <cellStyle name="Comma 2 7 7 5 5 2" xfId="9219"/>
    <cellStyle name="Comma 2 7 7 5 5 3" xfId="9220"/>
    <cellStyle name="Comma 2 7 7 5 6" xfId="9221"/>
    <cellStyle name="Comma 2 7 7 5 7" xfId="9222"/>
    <cellStyle name="Comma 2 7 7 6" xfId="9223"/>
    <cellStyle name="Comma 2 7 7 6 2" xfId="9224"/>
    <cellStyle name="Comma 2 7 7 6 3" xfId="9225"/>
    <cellStyle name="Comma 2 7 7 7" xfId="9226"/>
    <cellStyle name="Comma 2 7 7 7 2" xfId="9227"/>
    <cellStyle name="Comma 2 7 7 7 3" xfId="9228"/>
    <cellStyle name="Comma 2 7 7 8" xfId="9229"/>
    <cellStyle name="Comma 2 7 7 8 2" xfId="9230"/>
    <cellStyle name="Comma 2 7 7 8 3" xfId="9231"/>
    <cellStyle name="Comma 2 7 7 9" xfId="9232"/>
    <cellStyle name="Comma 2 7 7 9 2" xfId="9233"/>
    <cellStyle name="Comma 2 7 7 9 3" xfId="9234"/>
    <cellStyle name="Comma 2 7 8" xfId="9235"/>
    <cellStyle name="Comma 2 7 8 10" xfId="9236"/>
    <cellStyle name="Comma 2 7 8 11" xfId="9237"/>
    <cellStyle name="Comma 2 7 8 2" xfId="9238"/>
    <cellStyle name="Comma 2 7 8 2 2" xfId="9239"/>
    <cellStyle name="Comma 2 7 8 2 2 2" xfId="9240"/>
    <cellStyle name="Comma 2 7 8 2 2 2 2" xfId="9241"/>
    <cellStyle name="Comma 2 7 8 2 2 2 3" xfId="9242"/>
    <cellStyle name="Comma 2 7 8 2 2 3" xfId="9243"/>
    <cellStyle name="Comma 2 7 8 2 2 3 2" xfId="9244"/>
    <cellStyle name="Comma 2 7 8 2 2 3 3" xfId="9245"/>
    <cellStyle name="Comma 2 7 8 2 2 4" xfId="9246"/>
    <cellStyle name="Comma 2 7 8 2 2 4 2" xfId="9247"/>
    <cellStyle name="Comma 2 7 8 2 2 4 3" xfId="9248"/>
    <cellStyle name="Comma 2 7 8 2 2 5" xfId="9249"/>
    <cellStyle name="Comma 2 7 8 2 2 5 2" xfId="9250"/>
    <cellStyle name="Comma 2 7 8 2 2 5 3" xfId="9251"/>
    <cellStyle name="Comma 2 7 8 2 2 6" xfId="9252"/>
    <cellStyle name="Comma 2 7 8 2 2 7" xfId="9253"/>
    <cellStyle name="Comma 2 7 8 2 3" xfId="9254"/>
    <cellStyle name="Comma 2 7 8 2 3 2" xfId="9255"/>
    <cellStyle name="Comma 2 7 8 2 3 3" xfId="9256"/>
    <cellStyle name="Comma 2 7 8 2 4" xfId="9257"/>
    <cellStyle name="Comma 2 7 8 2 4 2" xfId="9258"/>
    <cellStyle name="Comma 2 7 8 2 4 3" xfId="9259"/>
    <cellStyle name="Comma 2 7 8 2 5" xfId="9260"/>
    <cellStyle name="Comma 2 7 8 2 5 2" xfId="9261"/>
    <cellStyle name="Comma 2 7 8 2 5 3" xfId="9262"/>
    <cellStyle name="Comma 2 7 8 2 6" xfId="9263"/>
    <cellStyle name="Comma 2 7 8 2 6 2" xfId="9264"/>
    <cellStyle name="Comma 2 7 8 2 6 3" xfId="9265"/>
    <cellStyle name="Comma 2 7 8 2 7" xfId="9266"/>
    <cellStyle name="Comma 2 7 8 2 8" xfId="9267"/>
    <cellStyle name="Comma 2 7 8 3" xfId="9268"/>
    <cellStyle name="Comma 2 7 8 3 2" xfId="9269"/>
    <cellStyle name="Comma 2 7 8 3 2 2" xfId="9270"/>
    <cellStyle name="Comma 2 7 8 3 2 3" xfId="9271"/>
    <cellStyle name="Comma 2 7 8 3 3" xfId="9272"/>
    <cellStyle name="Comma 2 7 8 3 3 2" xfId="9273"/>
    <cellStyle name="Comma 2 7 8 3 3 3" xfId="9274"/>
    <cellStyle name="Comma 2 7 8 3 4" xfId="9275"/>
    <cellStyle name="Comma 2 7 8 3 4 2" xfId="9276"/>
    <cellStyle name="Comma 2 7 8 3 4 3" xfId="9277"/>
    <cellStyle name="Comma 2 7 8 3 5" xfId="9278"/>
    <cellStyle name="Comma 2 7 8 3 5 2" xfId="9279"/>
    <cellStyle name="Comma 2 7 8 3 5 3" xfId="9280"/>
    <cellStyle name="Comma 2 7 8 3 6" xfId="9281"/>
    <cellStyle name="Comma 2 7 8 3 7" xfId="9282"/>
    <cellStyle name="Comma 2 7 8 4" xfId="9283"/>
    <cellStyle name="Comma 2 7 8 4 2" xfId="9284"/>
    <cellStyle name="Comma 2 7 8 4 2 2" xfId="9285"/>
    <cellStyle name="Comma 2 7 8 4 2 3" xfId="9286"/>
    <cellStyle name="Comma 2 7 8 4 3" xfId="9287"/>
    <cellStyle name="Comma 2 7 8 4 3 2" xfId="9288"/>
    <cellStyle name="Comma 2 7 8 4 3 3" xfId="9289"/>
    <cellStyle name="Comma 2 7 8 4 4" xfId="9290"/>
    <cellStyle name="Comma 2 7 8 4 4 2" xfId="9291"/>
    <cellStyle name="Comma 2 7 8 4 4 3" xfId="9292"/>
    <cellStyle name="Comma 2 7 8 4 5" xfId="9293"/>
    <cellStyle name="Comma 2 7 8 4 5 2" xfId="9294"/>
    <cellStyle name="Comma 2 7 8 4 5 3" xfId="9295"/>
    <cellStyle name="Comma 2 7 8 4 6" xfId="9296"/>
    <cellStyle name="Comma 2 7 8 4 7" xfId="9297"/>
    <cellStyle name="Comma 2 7 8 5" xfId="9298"/>
    <cellStyle name="Comma 2 7 8 5 2" xfId="9299"/>
    <cellStyle name="Comma 2 7 8 5 2 2" xfId="9300"/>
    <cellStyle name="Comma 2 7 8 5 2 3" xfId="9301"/>
    <cellStyle name="Comma 2 7 8 5 3" xfId="9302"/>
    <cellStyle name="Comma 2 7 8 5 3 2" xfId="9303"/>
    <cellStyle name="Comma 2 7 8 5 3 3" xfId="9304"/>
    <cellStyle name="Comma 2 7 8 5 4" xfId="9305"/>
    <cellStyle name="Comma 2 7 8 5 4 2" xfId="9306"/>
    <cellStyle name="Comma 2 7 8 5 4 3" xfId="9307"/>
    <cellStyle name="Comma 2 7 8 5 5" xfId="9308"/>
    <cellStyle name="Comma 2 7 8 5 5 2" xfId="9309"/>
    <cellStyle name="Comma 2 7 8 5 5 3" xfId="9310"/>
    <cellStyle name="Comma 2 7 8 5 6" xfId="9311"/>
    <cellStyle name="Comma 2 7 8 5 7" xfId="9312"/>
    <cellStyle name="Comma 2 7 8 6" xfId="9313"/>
    <cellStyle name="Comma 2 7 8 6 2" xfId="9314"/>
    <cellStyle name="Comma 2 7 8 6 3" xfId="9315"/>
    <cellStyle name="Comma 2 7 8 7" xfId="9316"/>
    <cellStyle name="Comma 2 7 8 7 2" xfId="9317"/>
    <cellStyle name="Comma 2 7 8 7 3" xfId="9318"/>
    <cellStyle name="Comma 2 7 8 8" xfId="9319"/>
    <cellStyle name="Comma 2 7 8 8 2" xfId="9320"/>
    <cellStyle name="Comma 2 7 8 8 3" xfId="9321"/>
    <cellStyle name="Comma 2 7 8 9" xfId="9322"/>
    <cellStyle name="Comma 2 7 8 9 2" xfId="9323"/>
    <cellStyle name="Comma 2 7 8 9 3" xfId="9324"/>
    <cellStyle name="Comma 2 7 9" xfId="9325"/>
    <cellStyle name="Comma 2 7 9 10" xfId="9326"/>
    <cellStyle name="Comma 2 7 9 11" xfId="9327"/>
    <cellStyle name="Comma 2 7 9 2" xfId="9328"/>
    <cellStyle name="Comma 2 7 9 2 2" xfId="9329"/>
    <cellStyle name="Comma 2 7 9 2 2 2" xfId="9330"/>
    <cellStyle name="Comma 2 7 9 2 2 2 2" xfId="9331"/>
    <cellStyle name="Comma 2 7 9 2 2 2 3" xfId="9332"/>
    <cellStyle name="Comma 2 7 9 2 2 3" xfId="9333"/>
    <cellStyle name="Comma 2 7 9 2 2 3 2" xfId="9334"/>
    <cellStyle name="Comma 2 7 9 2 2 3 3" xfId="9335"/>
    <cellStyle name="Comma 2 7 9 2 2 4" xfId="9336"/>
    <cellStyle name="Comma 2 7 9 2 2 4 2" xfId="9337"/>
    <cellStyle name="Comma 2 7 9 2 2 4 3" xfId="9338"/>
    <cellStyle name="Comma 2 7 9 2 2 5" xfId="9339"/>
    <cellStyle name="Comma 2 7 9 2 2 5 2" xfId="9340"/>
    <cellStyle name="Comma 2 7 9 2 2 5 3" xfId="9341"/>
    <cellStyle name="Comma 2 7 9 2 2 6" xfId="9342"/>
    <cellStyle name="Comma 2 7 9 2 2 7" xfId="9343"/>
    <cellStyle name="Comma 2 7 9 2 3" xfId="9344"/>
    <cellStyle name="Comma 2 7 9 2 3 2" xfId="9345"/>
    <cellStyle name="Comma 2 7 9 2 3 3" xfId="9346"/>
    <cellStyle name="Comma 2 7 9 2 4" xfId="9347"/>
    <cellStyle name="Comma 2 7 9 2 4 2" xfId="9348"/>
    <cellStyle name="Comma 2 7 9 2 4 3" xfId="9349"/>
    <cellStyle name="Comma 2 7 9 2 5" xfId="9350"/>
    <cellStyle name="Comma 2 7 9 2 5 2" xfId="9351"/>
    <cellStyle name="Comma 2 7 9 2 5 3" xfId="9352"/>
    <cellStyle name="Comma 2 7 9 2 6" xfId="9353"/>
    <cellStyle name="Comma 2 7 9 2 6 2" xfId="9354"/>
    <cellStyle name="Comma 2 7 9 2 6 3" xfId="9355"/>
    <cellStyle name="Comma 2 7 9 2 7" xfId="9356"/>
    <cellStyle name="Comma 2 7 9 2 8" xfId="9357"/>
    <cellStyle name="Comma 2 7 9 3" xfId="9358"/>
    <cellStyle name="Comma 2 7 9 3 2" xfId="9359"/>
    <cellStyle name="Comma 2 7 9 3 2 2" xfId="9360"/>
    <cellStyle name="Comma 2 7 9 3 2 3" xfId="9361"/>
    <cellStyle name="Comma 2 7 9 3 3" xfId="9362"/>
    <cellStyle name="Comma 2 7 9 3 3 2" xfId="9363"/>
    <cellStyle name="Comma 2 7 9 3 3 3" xfId="9364"/>
    <cellStyle name="Comma 2 7 9 3 4" xfId="9365"/>
    <cellStyle name="Comma 2 7 9 3 4 2" xfId="9366"/>
    <cellStyle name="Comma 2 7 9 3 4 3" xfId="9367"/>
    <cellStyle name="Comma 2 7 9 3 5" xfId="9368"/>
    <cellStyle name="Comma 2 7 9 3 5 2" xfId="9369"/>
    <cellStyle name="Comma 2 7 9 3 5 3" xfId="9370"/>
    <cellStyle name="Comma 2 7 9 3 6" xfId="9371"/>
    <cellStyle name="Comma 2 7 9 3 7" xfId="9372"/>
    <cellStyle name="Comma 2 7 9 4" xfId="9373"/>
    <cellStyle name="Comma 2 7 9 4 2" xfId="9374"/>
    <cellStyle name="Comma 2 7 9 4 2 2" xfId="9375"/>
    <cellStyle name="Comma 2 7 9 4 2 3" xfId="9376"/>
    <cellStyle name="Comma 2 7 9 4 3" xfId="9377"/>
    <cellStyle name="Comma 2 7 9 4 3 2" xfId="9378"/>
    <cellStyle name="Comma 2 7 9 4 3 3" xfId="9379"/>
    <cellStyle name="Comma 2 7 9 4 4" xfId="9380"/>
    <cellStyle name="Comma 2 7 9 4 4 2" xfId="9381"/>
    <cellStyle name="Comma 2 7 9 4 4 3" xfId="9382"/>
    <cellStyle name="Comma 2 7 9 4 5" xfId="9383"/>
    <cellStyle name="Comma 2 7 9 4 5 2" xfId="9384"/>
    <cellStyle name="Comma 2 7 9 4 5 3" xfId="9385"/>
    <cellStyle name="Comma 2 7 9 4 6" xfId="9386"/>
    <cellStyle name="Comma 2 7 9 4 7" xfId="9387"/>
    <cellStyle name="Comma 2 7 9 5" xfId="9388"/>
    <cellStyle name="Comma 2 7 9 5 2" xfId="9389"/>
    <cellStyle name="Comma 2 7 9 5 2 2" xfId="9390"/>
    <cellStyle name="Comma 2 7 9 5 2 3" xfId="9391"/>
    <cellStyle name="Comma 2 7 9 5 3" xfId="9392"/>
    <cellStyle name="Comma 2 7 9 5 3 2" xfId="9393"/>
    <cellStyle name="Comma 2 7 9 5 3 3" xfId="9394"/>
    <cellStyle name="Comma 2 7 9 5 4" xfId="9395"/>
    <cellStyle name="Comma 2 7 9 5 4 2" xfId="9396"/>
    <cellStyle name="Comma 2 7 9 5 4 3" xfId="9397"/>
    <cellStyle name="Comma 2 7 9 5 5" xfId="9398"/>
    <cellStyle name="Comma 2 7 9 5 5 2" xfId="9399"/>
    <cellStyle name="Comma 2 7 9 5 5 3" xfId="9400"/>
    <cellStyle name="Comma 2 7 9 5 6" xfId="9401"/>
    <cellStyle name="Comma 2 7 9 5 7" xfId="9402"/>
    <cellStyle name="Comma 2 7 9 6" xfId="9403"/>
    <cellStyle name="Comma 2 7 9 6 2" xfId="9404"/>
    <cellStyle name="Comma 2 7 9 6 3" xfId="9405"/>
    <cellStyle name="Comma 2 7 9 7" xfId="9406"/>
    <cellStyle name="Comma 2 7 9 7 2" xfId="9407"/>
    <cellStyle name="Comma 2 7 9 7 3" xfId="9408"/>
    <cellStyle name="Comma 2 7 9 8" xfId="9409"/>
    <cellStyle name="Comma 2 7 9 8 2" xfId="9410"/>
    <cellStyle name="Comma 2 7 9 8 3" xfId="9411"/>
    <cellStyle name="Comma 2 7 9 9" xfId="9412"/>
    <cellStyle name="Comma 2 7 9 9 2" xfId="9413"/>
    <cellStyle name="Comma 2 7 9 9 3" xfId="9414"/>
    <cellStyle name="Comma 2 8" xfId="9415"/>
    <cellStyle name="Comma 2 8 10" xfId="9416"/>
    <cellStyle name="Comma 2 8 10 2" xfId="9417"/>
    <cellStyle name="Comma 2 8 10 2 2" xfId="9418"/>
    <cellStyle name="Comma 2 8 10 2 3" xfId="9419"/>
    <cellStyle name="Comma 2 8 10 3" xfId="9420"/>
    <cellStyle name="Comma 2 8 10 3 2" xfId="9421"/>
    <cellStyle name="Comma 2 8 10 3 3" xfId="9422"/>
    <cellStyle name="Comma 2 8 10 4" xfId="9423"/>
    <cellStyle name="Comma 2 8 10 4 2" xfId="9424"/>
    <cellStyle name="Comma 2 8 10 4 3" xfId="9425"/>
    <cellStyle name="Comma 2 8 10 5" xfId="9426"/>
    <cellStyle name="Comma 2 8 10 5 2" xfId="9427"/>
    <cellStyle name="Comma 2 8 10 5 3" xfId="9428"/>
    <cellStyle name="Comma 2 8 10 6" xfId="9429"/>
    <cellStyle name="Comma 2 8 10 7" xfId="9430"/>
    <cellStyle name="Comma 2 8 11" xfId="9431"/>
    <cellStyle name="Comma 2 8 11 2" xfId="9432"/>
    <cellStyle name="Comma 2 8 11 3" xfId="9433"/>
    <cellStyle name="Comma 2 8 12" xfId="9434"/>
    <cellStyle name="Comma 2 8 12 2" xfId="9435"/>
    <cellStyle name="Comma 2 8 12 3" xfId="9436"/>
    <cellStyle name="Comma 2 8 13" xfId="9437"/>
    <cellStyle name="Comma 2 8 13 2" xfId="9438"/>
    <cellStyle name="Comma 2 8 13 3" xfId="9439"/>
    <cellStyle name="Comma 2 8 14" xfId="9440"/>
    <cellStyle name="Comma 2 8 14 2" xfId="9441"/>
    <cellStyle name="Comma 2 8 14 3" xfId="9442"/>
    <cellStyle name="Comma 2 8 15" xfId="9443"/>
    <cellStyle name="Comma 2 8 16" xfId="9444"/>
    <cellStyle name="Comma 2 8 2" xfId="9445"/>
    <cellStyle name="Comma 2 8 2 10" xfId="9446"/>
    <cellStyle name="Comma 2 8 2 10 2" xfId="9447"/>
    <cellStyle name="Comma 2 8 2 10 3" xfId="9448"/>
    <cellStyle name="Comma 2 8 2 11" xfId="9449"/>
    <cellStyle name="Comma 2 8 2 11 2" xfId="9450"/>
    <cellStyle name="Comma 2 8 2 11 3" xfId="9451"/>
    <cellStyle name="Comma 2 8 2 12" xfId="9452"/>
    <cellStyle name="Comma 2 8 2 12 2" xfId="9453"/>
    <cellStyle name="Comma 2 8 2 12 3" xfId="9454"/>
    <cellStyle name="Comma 2 8 2 13" xfId="9455"/>
    <cellStyle name="Comma 2 8 2 13 2" xfId="9456"/>
    <cellStyle name="Comma 2 8 2 13 3" xfId="9457"/>
    <cellStyle name="Comma 2 8 2 14" xfId="9458"/>
    <cellStyle name="Comma 2 8 2 15" xfId="9459"/>
    <cellStyle name="Comma 2 8 2 2" xfId="9460"/>
    <cellStyle name="Comma 2 8 2 2 10" xfId="9461"/>
    <cellStyle name="Comma 2 8 2 2 10 2" xfId="9462"/>
    <cellStyle name="Comma 2 8 2 2 10 3" xfId="9463"/>
    <cellStyle name="Comma 2 8 2 2 11" xfId="9464"/>
    <cellStyle name="Comma 2 8 2 2 11 2" xfId="9465"/>
    <cellStyle name="Comma 2 8 2 2 11 3" xfId="9466"/>
    <cellStyle name="Comma 2 8 2 2 12" xfId="9467"/>
    <cellStyle name="Comma 2 8 2 2 12 2" xfId="9468"/>
    <cellStyle name="Comma 2 8 2 2 12 3" xfId="9469"/>
    <cellStyle name="Comma 2 8 2 2 13" xfId="9470"/>
    <cellStyle name="Comma 2 8 2 2 14" xfId="9471"/>
    <cellStyle name="Comma 2 8 2 2 2" xfId="9472"/>
    <cellStyle name="Comma 2 8 2 2 2 10" xfId="9473"/>
    <cellStyle name="Comma 2 8 2 2 2 11" xfId="9474"/>
    <cellStyle name="Comma 2 8 2 2 2 2" xfId="9475"/>
    <cellStyle name="Comma 2 8 2 2 2 2 2" xfId="9476"/>
    <cellStyle name="Comma 2 8 2 2 2 2 2 2" xfId="9477"/>
    <cellStyle name="Comma 2 8 2 2 2 2 2 2 2" xfId="9478"/>
    <cellStyle name="Comma 2 8 2 2 2 2 2 2 3" xfId="9479"/>
    <cellStyle name="Comma 2 8 2 2 2 2 2 3" xfId="9480"/>
    <cellStyle name="Comma 2 8 2 2 2 2 2 3 2" xfId="9481"/>
    <cellStyle name="Comma 2 8 2 2 2 2 2 3 3" xfId="9482"/>
    <cellStyle name="Comma 2 8 2 2 2 2 2 4" xfId="9483"/>
    <cellStyle name="Comma 2 8 2 2 2 2 2 4 2" xfId="9484"/>
    <cellStyle name="Comma 2 8 2 2 2 2 2 4 3" xfId="9485"/>
    <cellStyle name="Comma 2 8 2 2 2 2 2 5" xfId="9486"/>
    <cellStyle name="Comma 2 8 2 2 2 2 2 5 2" xfId="9487"/>
    <cellStyle name="Comma 2 8 2 2 2 2 2 5 3" xfId="9488"/>
    <cellStyle name="Comma 2 8 2 2 2 2 2 6" xfId="9489"/>
    <cellStyle name="Comma 2 8 2 2 2 2 2 7" xfId="9490"/>
    <cellStyle name="Comma 2 8 2 2 2 2 3" xfId="9491"/>
    <cellStyle name="Comma 2 8 2 2 2 2 3 2" xfId="9492"/>
    <cellStyle name="Comma 2 8 2 2 2 2 3 3" xfId="9493"/>
    <cellStyle name="Comma 2 8 2 2 2 2 4" xfId="9494"/>
    <cellStyle name="Comma 2 8 2 2 2 2 4 2" xfId="9495"/>
    <cellStyle name="Comma 2 8 2 2 2 2 4 3" xfId="9496"/>
    <cellStyle name="Comma 2 8 2 2 2 2 5" xfId="9497"/>
    <cellStyle name="Comma 2 8 2 2 2 2 5 2" xfId="9498"/>
    <cellStyle name="Comma 2 8 2 2 2 2 5 3" xfId="9499"/>
    <cellStyle name="Comma 2 8 2 2 2 2 6" xfId="9500"/>
    <cellStyle name="Comma 2 8 2 2 2 2 6 2" xfId="9501"/>
    <cellStyle name="Comma 2 8 2 2 2 2 6 3" xfId="9502"/>
    <cellStyle name="Comma 2 8 2 2 2 2 7" xfId="9503"/>
    <cellStyle name="Comma 2 8 2 2 2 2 8" xfId="9504"/>
    <cellStyle name="Comma 2 8 2 2 2 3" xfId="9505"/>
    <cellStyle name="Comma 2 8 2 2 2 3 2" xfId="9506"/>
    <cellStyle name="Comma 2 8 2 2 2 3 2 2" xfId="9507"/>
    <cellStyle name="Comma 2 8 2 2 2 3 2 3" xfId="9508"/>
    <cellStyle name="Comma 2 8 2 2 2 3 3" xfId="9509"/>
    <cellStyle name="Comma 2 8 2 2 2 3 3 2" xfId="9510"/>
    <cellStyle name="Comma 2 8 2 2 2 3 3 3" xfId="9511"/>
    <cellStyle name="Comma 2 8 2 2 2 3 4" xfId="9512"/>
    <cellStyle name="Comma 2 8 2 2 2 3 4 2" xfId="9513"/>
    <cellStyle name="Comma 2 8 2 2 2 3 4 3" xfId="9514"/>
    <cellStyle name="Comma 2 8 2 2 2 3 5" xfId="9515"/>
    <cellStyle name="Comma 2 8 2 2 2 3 5 2" xfId="9516"/>
    <cellStyle name="Comma 2 8 2 2 2 3 5 3" xfId="9517"/>
    <cellStyle name="Comma 2 8 2 2 2 3 6" xfId="9518"/>
    <cellStyle name="Comma 2 8 2 2 2 3 7" xfId="9519"/>
    <cellStyle name="Comma 2 8 2 2 2 4" xfId="9520"/>
    <cellStyle name="Comma 2 8 2 2 2 4 2" xfId="9521"/>
    <cellStyle name="Comma 2 8 2 2 2 4 2 2" xfId="9522"/>
    <cellStyle name="Comma 2 8 2 2 2 4 2 3" xfId="9523"/>
    <cellStyle name="Comma 2 8 2 2 2 4 3" xfId="9524"/>
    <cellStyle name="Comma 2 8 2 2 2 4 3 2" xfId="9525"/>
    <cellStyle name="Comma 2 8 2 2 2 4 3 3" xfId="9526"/>
    <cellStyle name="Comma 2 8 2 2 2 4 4" xfId="9527"/>
    <cellStyle name="Comma 2 8 2 2 2 4 4 2" xfId="9528"/>
    <cellStyle name="Comma 2 8 2 2 2 4 4 3" xfId="9529"/>
    <cellStyle name="Comma 2 8 2 2 2 4 5" xfId="9530"/>
    <cellStyle name="Comma 2 8 2 2 2 4 5 2" xfId="9531"/>
    <cellStyle name="Comma 2 8 2 2 2 4 5 3" xfId="9532"/>
    <cellStyle name="Comma 2 8 2 2 2 4 6" xfId="9533"/>
    <cellStyle name="Comma 2 8 2 2 2 4 7" xfId="9534"/>
    <cellStyle name="Comma 2 8 2 2 2 5" xfId="9535"/>
    <cellStyle name="Comma 2 8 2 2 2 5 2" xfId="9536"/>
    <cellStyle name="Comma 2 8 2 2 2 5 2 2" xfId="9537"/>
    <cellStyle name="Comma 2 8 2 2 2 5 2 3" xfId="9538"/>
    <cellStyle name="Comma 2 8 2 2 2 5 3" xfId="9539"/>
    <cellStyle name="Comma 2 8 2 2 2 5 3 2" xfId="9540"/>
    <cellStyle name="Comma 2 8 2 2 2 5 3 3" xfId="9541"/>
    <cellStyle name="Comma 2 8 2 2 2 5 4" xfId="9542"/>
    <cellStyle name="Comma 2 8 2 2 2 5 4 2" xfId="9543"/>
    <cellStyle name="Comma 2 8 2 2 2 5 4 3" xfId="9544"/>
    <cellStyle name="Comma 2 8 2 2 2 5 5" xfId="9545"/>
    <cellStyle name="Comma 2 8 2 2 2 5 5 2" xfId="9546"/>
    <cellStyle name="Comma 2 8 2 2 2 5 5 3" xfId="9547"/>
    <cellStyle name="Comma 2 8 2 2 2 5 6" xfId="9548"/>
    <cellStyle name="Comma 2 8 2 2 2 5 7" xfId="9549"/>
    <cellStyle name="Comma 2 8 2 2 2 6" xfId="9550"/>
    <cellStyle name="Comma 2 8 2 2 2 6 2" xfId="9551"/>
    <cellStyle name="Comma 2 8 2 2 2 6 3" xfId="9552"/>
    <cellStyle name="Comma 2 8 2 2 2 7" xfId="9553"/>
    <cellStyle name="Comma 2 8 2 2 2 7 2" xfId="9554"/>
    <cellStyle name="Comma 2 8 2 2 2 7 3" xfId="9555"/>
    <cellStyle name="Comma 2 8 2 2 2 8" xfId="9556"/>
    <cellStyle name="Comma 2 8 2 2 2 8 2" xfId="9557"/>
    <cellStyle name="Comma 2 8 2 2 2 8 3" xfId="9558"/>
    <cellStyle name="Comma 2 8 2 2 2 9" xfId="9559"/>
    <cellStyle name="Comma 2 8 2 2 2 9 2" xfId="9560"/>
    <cellStyle name="Comma 2 8 2 2 2 9 3" xfId="9561"/>
    <cellStyle name="Comma 2 8 2 2 3" xfId="9562"/>
    <cellStyle name="Comma 2 8 2 2 3 2" xfId="9563"/>
    <cellStyle name="Comma 2 8 2 2 3 2 2" xfId="9564"/>
    <cellStyle name="Comma 2 8 2 2 3 2 2 2" xfId="9565"/>
    <cellStyle name="Comma 2 8 2 2 3 2 2 3" xfId="9566"/>
    <cellStyle name="Comma 2 8 2 2 3 2 3" xfId="9567"/>
    <cellStyle name="Comma 2 8 2 2 3 2 3 2" xfId="9568"/>
    <cellStyle name="Comma 2 8 2 2 3 2 3 3" xfId="9569"/>
    <cellStyle name="Comma 2 8 2 2 3 2 4" xfId="9570"/>
    <cellStyle name="Comma 2 8 2 2 3 2 4 2" xfId="9571"/>
    <cellStyle name="Comma 2 8 2 2 3 2 4 3" xfId="9572"/>
    <cellStyle name="Comma 2 8 2 2 3 2 5" xfId="9573"/>
    <cellStyle name="Comma 2 8 2 2 3 2 5 2" xfId="9574"/>
    <cellStyle name="Comma 2 8 2 2 3 2 5 3" xfId="9575"/>
    <cellStyle name="Comma 2 8 2 2 3 2 6" xfId="9576"/>
    <cellStyle name="Comma 2 8 2 2 3 2 7" xfId="9577"/>
    <cellStyle name="Comma 2 8 2 2 3 3" xfId="9578"/>
    <cellStyle name="Comma 2 8 2 2 3 3 2" xfId="9579"/>
    <cellStyle name="Comma 2 8 2 2 3 3 3" xfId="9580"/>
    <cellStyle name="Comma 2 8 2 2 3 4" xfId="9581"/>
    <cellStyle name="Comma 2 8 2 2 3 4 2" xfId="9582"/>
    <cellStyle name="Comma 2 8 2 2 3 4 3" xfId="9583"/>
    <cellStyle name="Comma 2 8 2 2 3 5" xfId="9584"/>
    <cellStyle name="Comma 2 8 2 2 3 5 2" xfId="9585"/>
    <cellStyle name="Comma 2 8 2 2 3 5 3" xfId="9586"/>
    <cellStyle name="Comma 2 8 2 2 3 6" xfId="9587"/>
    <cellStyle name="Comma 2 8 2 2 3 6 2" xfId="9588"/>
    <cellStyle name="Comma 2 8 2 2 3 6 3" xfId="9589"/>
    <cellStyle name="Comma 2 8 2 2 3 7" xfId="9590"/>
    <cellStyle name="Comma 2 8 2 2 3 8" xfId="9591"/>
    <cellStyle name="Comma 2 8 2 2 4" xfId="9592"/>
    <cellStyle name="Comma 2 8 2 2 4 2" xfId="9593"/>
    <cellStyle name="Comma 2 8 2 2 4 2 2" xfId="9594"/>
    <cellStyle name="Comma 2 8 2 2 4 2 2 2" xfId="9595"/>
    <cellStyle name="Comma 2 8 2 2 4 2 2 3" xfId="9596"/>
    <cellStyle name="Comma 2 8 2 2 4 2 3" xfId="9597"/>
    <cellStyle name="Comma 2 8 2 2 4 2 3 2" xfId="9598"/>
    <cellStyle name="Comma 2 8 2 2 4 2 3 3" xfId="9599"/>
    <cellStyle name="Comma 2 8 2 2 4 2 4" xfId="9600"/>
    <cellStyle name="Comma 2 8 2 2 4 2 4 2" xfId="9601"/>
    <cellStyle name="Comma 2 8 2 2 4 2 4 3" xfId="9602"/>
    <cellStyle name="Comma 2 8 2 2 4 2 5" xfId="9603"/>
    <cellStyle name="Comma 2 8 2 2 4 2 5 2" xfId="9604"/>
    <cellStyle name="Comma 2 8 2 2 4 2 5 3" xfId="9605"/>
    <cellStyle name="Comma 2 8 2 2 4 2 6" xfId="9606"/>
    <cellStyle name="Comma 2 8 2 2 4 2 7" xfId="9607"/>
    <cellStyle name="Comma 2 8 2 2 4 3" xfId="9608"/>
    <cellStyle name="Comma 2 8 2 2 4 3 2" xfId="9609"/>
    <cellStyle name="Comma 2 8 2 2 4 3 3" xfId="9610"/>
    <cellStyle name="Comma 2 8 2 2 4 4" xfId="9611"/>
    <cellStyle name="Comma 2 8 2 2 4 4 2" xfId="9612"/>
    <cellStyle name="Comma 2 8 2 2 4 4 3" xfId="9613"/>
    <cellStyle name="Comma 2 8 2 2 4 5" xfId="9614"/>
    <cellStyle name="Comma 2 8 2 2 4 5 2" xfId="9615"/>
    <cellStyle name="Comma 2 8 2 2 4 5 3" xfId="9616"/>
    <cellStyle name="Comma 2 8 2 2 4 6" xfId="9617"/>
    <cellStyle name="Comma 2 8 2 2 4 6 2" xfId="9618"/>
    <cellStyle name="Comma 2 8 2 2 4 6 3" xfId="9619"/>
    <cellStyle name="Comma 2 8 2 2 4 7" xfId="9620"/>
    <cellStyle name="Comma 2 8 2 2 4 8" xfId="9621"/>
    <cellStyle name="Comma 2 8 2 2 5" xfId="9622"/>
    <cellStyle name="Comma 2 8 2 2 5 2" xfId="9623"/>
    <cellStyle name="Comma 2 8 2 2 5 2 2" xfId="9624"/>
    <cellStyle name="Comma 2 8 2 2 5 2 3" xfId="9625"/>
    <cellStyle name="Comma 2 8 2 2 5 3" xfId="9626"/>
    <cellStyle name="Comma 2 8 2 2 5 3 2" xfId="9627"/>
    <cellStyle name="Comma 2 8 2 2 5 3 3" xfId="9628"/>
    <cellStyle name="Comma 2 8 2 2 5 4" xfId="9629"/>
    <cellStyle name="Comma 2 8 2 2 5 4 2" xfId="9630"/>
    <cellStyle name="Comma 2 8 2 2 5 4 3" xfId="9631"/>
    <cellStyle name="Comma 2 8 2 2 5 5" xfId="9632"/>
    <cellStyle name="Comma 2 8 2 2 5 5 2" xfId="9633"/>
    <cellStyle name="Comma 2 8 2 2 5 5 3" xfId="9634"/>
    <cellStyle name="Comma 2 8 2 2 5 6" xfId="9635"/>
    <cellStyle name="Comma 2 8 2 2 5 7" xfId="9636"/>
    <cellStyle name="Comma 2 8 2 2 6" xfId="9637"/>
    <cellStyle name="Comma 2 8 2 2 6 2" xfId="9638"/>
    <cellStyle name="Comma 2 8 2 2 6 2 2" xfId="9639"/>
    <cellStyle name="Comma 2 8 2 2 6 2 3" xfId="9640"/>
    <cellStyle name="Comma 2 8 2 2 6 3" xfId="9641"/>
    <cellStyle name="Comma 2 8 2 2 6 3 2" xfId="9642"/>
    <cellStyle name="Comma 2 8 2 2 6 3 3" xfId="9643"/>
    <cellStyle name="Comma 2 8 2 2 6 4" xfId="9644"/>
    <cellStyle name="Comma 2 8 2 2 6 4 2" xfId="9645"/>
    <cellStyle name="Comma 2 8 2 2 6 4 3" xfId="9646"/>
    <cellStyle name="Comma 2 8 2 2 6 5" xfId="9647"/>
    <cellStyle name="Comma 2 8 2 2 6 5 2" xfId="9648"/>
    <cellStyle name="Comma 2 8 2 2 6 5 3" xfId="9649"/>
    <cellStyle name="Comma 2 8 2 2 6 6" xfId="9650"/>
    <cellStyle name="Comma 2 8 2 2 6 7" xfId="9651"/>
    <cellStyle name="Comma 2 8 2 2 7" xfId="9652"/>
    <cellStyle name="Comma 2 8 2 2 7 2" xfId="9653"/>
    <cellStyle name="Comma 2 8 2 2 7 2 2" xfId="9654"/>
    <cellStyle name="Comma 2 8 2 2 7 2 3" xfId="9655"/>
    <cellStyle name="Comma 2 8 2 2 7 3" xfId="9656"/>
    <cellStyle name="Comma 2 8 2 2 7 3 2" xfId="9657"/>
    <cellStyle name="Comma 2 8 2 2 7 3 3" xfId="9658"/>
    <cellStyle name="Comma 2 8 2 2 7 4" xfId="9659"/>
    <cellStyle name="Comma 2 8 2 2 7 4 2" xfId="9660"/>
    <cellStyle name="Comma 2 8 2 2 7 4 3" xfId="9661"/>
    <cellStyle name="Comma 2 8 2 2 7 5" xfId="9662"/>
    <cellStyle name="Comma 2 8 2 2 7 5 2" xfId="9663"/>
    <cellStyle name="Comma 2 8 2 2 7 5 3" xfId="9664"/>
    <cellStyle name="Comma 2 8 2 2 7 6" xfId="9665"/>
    <cellStyle name="Comma 2 8 2 2 7 7" xfId="9666"/>
    <cellStyle name="Comma 2 8 2 2 8" xfId="9667"/>
    <cellStyle name="Comma 2 8 2 2 8 2" xfId="9668"/>
    <cellStyle name="Comma 2 8 2 2 8 2 2" xfId="9669"/>
    <cellStyle name="Comma 2 8 2 2 8 2 3" xfId="9670"/>
    <cellStyle name="Comma 2 8 2 2 8 3" xfId="9671"/>
    <cellStyle name="Comma 2 8 2 2 8 3 2" xfId="9672"/>
    <cellStyle name="Comma 2 8 2 2 8 3 3" xfId="9673"/>
    <cellStyle name="Comma 2 8 2 2 8 4" xfId="9674"/>
    <cellStyle name="Comma 2 8 2 2 8 4 2" xfId="9675"/>
    <cellStyle name="Comma 2 8 2 2 8 4 3" xfId="9676"/>
    <cellStyle name="Comma 2 8 2 2 8 5" xfId="9677"/>
    <cellStyle name="Comma 2 8 2 2 8 5 2" xfId="9678"/>
    <cellStyle name="Comma 2 8 2 2 8 5 3" xfId="9679"/>
    <cellStyle name="Comma 2 8 2 2 8 6" xfId="9680"/>
    <cellStyle name="Comma 2 8 2 2 8 7" xfId="9681"/>
    <cellStyle name="Comma 2 8 2 2 9" xfId="9682"/>
    <cellStyle name="Comma 2 8 2 2 9 2" xfId="9683"/>
    <cellStyle name="Comma 2 8 2 2 9 3" xfId="9684"/>
    <cellStyle name="Comma 2 8 2 3" xfId="9685"/>
    <cellStyle name="Comma 2 8 2 3 10" xfId="9686"/>
    <cellStyle name="Comma 2 8 2 3 11" xfId="9687"/>
    <cellStyle name="Comma 2 8 2 3 2" xfId="9688"/>
    <cellStyle name="Comma 2 8 2 3 2 2" xfId="9689"/>
    <cellStyle name="Comma 2 8 2 3 2 2 2" xfId="9690"/>
    <cellStyle name="Comma 2 8 2 3 2 2 2 2" xfId="9691"/>
    <cellStyle name="Comma 2 8 2 3 2 2 2 3" xfId="9692"/>
    <cellStyle name="Comma 2 8 2 3 2 2 3" xfId="9693"/>
    <cellStyle name="Comma 2 8 2 3 2 2 3 2" xfId="9694"/>
    <cellStyle name="Comma 2 8 2 3 2 2 3 3" xfId="9695"/>
    <cellStyle name="Comma 2 8 2 3 2 2 4" xfId="9696"/>
    <cellStyle name="Comma 2 8 2 3 2 2 4 2" xfId="9697"/>
    <cellStyle name="Comma 2 8 2 3 2 2 4 3" xfId="9698"/>
    <cellStyle name="Comma 2 8 2 3 2 2 5" xfId="9699"/>
    <cellStyle name="Comma 2 8 2 3 2 2 5 2" xfId="9700"/>
    <cellStyle name="Comma 2 8 2 3 2 2 5 3" xfId="9701"/>
    <cellStyle name="Comma 2 8 2 3 2 2 6" xfId="9702"/>
    <cellStyle name="Comma 2 8 2 3 2 2 7" xfId="9703"/>
    <cellStyle name="Comma 2 8 2 3 2 3" xfId="9704"/>
    <cellStyle name="Comma 2 8 2 3 2 3 2" xfId="9705"/>
    <cellStyle name="Comma 2 8 2 3 2 3 3" xfId="9706"/>
    <cellStyle name="Comma 2 8 2 3 2 4" xfId="9707"/>
    <cellStyle name="Comma 2 8 2 3 2 4 2" xfId="9708"/>
    <cellStyle name="Comma 2 8 2 3 2 4 3" xfId="9709"/>
    <cellStyle name="Comma 2 8 2 3 2 5" xfId="9710"/>
    <cellStyle name="Comma 2 8 2 3 2 5 2" xfId="9711"/>
    <cellStyle name="Comma 2 8 2 3 2 5 3" xfId="9712"/>
    <cellStyle name="Comma 2 8 2 3 2 6" xfId="9713"/>
    <cellStyle name="Comma 2 8 2 3 2 6 2" xfId="9714"/>
    <cellStyle name="Comma 2 8 2 3 2 6 3" xfId="9715"/>
    <cellStyle name="Comma 2 8 2 3 2 7" xfId="9716"/>
    <cellStyle name="Comma 2 8 2 3 2 8" xfId="9717"/>
    <cellStyle name="Comma 2 8 2 3 3" xfId="9718"/>
    <cellStyle name="Comma 2 8 2 3 3 2" xfId="9719"/>
    <cellStyle name="Comma 2 8 2 3 3 2 2" xfId="9720"/>
    <cellStyle name="Comma 2 8 2 3 3 2 3" xfId="9721"/>
    <cellStyle name="Comma 2 8 2 3 3 3" xfId="9722"/>
    <cellStyle name="Comma 2 8 2 3 3 3 2" xfId="9723"/>
    <cellStyle name="Comma 2 8 2 3 3 3 3" xfId="9724"/>
    <cellStyle name="Comma 2 8 2 3 3 4" xfId="9725"/>
    <cellStyle name="Comma 2 8 2 3 3 4 2" xfId="9726"/>
    <cellStyle name="Comma 2 8 2 3 3 4 3" xfId="9727"/>
    <cellStyle name="Comma 2 8 2 3 3 5" xfId="9728"/>
    <cellStyle name="Comma 2 8 2 3 3 5 2" xfId="9729"/>
    <cellStyle name="Comma 2 8 2 3 3 5 3" xfId="9730"/>
    <cellStyle name="Comma 2 8 2 3 3 6" xfId="9731"/>
    <cellStyle name="Comma 2 8 2 3 3 7" xfId="9732"/>
    <cellStyle name="Comma 2 8 2 3 4" xfId="9733"/>
    <cellStyle name="Comma 2 8 2 3 4 2" xfId="9734"/>
    <cellStyle name="Comma 2 8 2 3 4 2 2" xfId="9735"/>
    <cellStyle name="Comma 2 8 2 3 4 2 3" xfId="9736"/>
    <cellStyle name="Comma 2 8 2 3 4 3" xfId="9737"/>
    <cellStyle name="Comma 2 8 2 3 4 3 2" xfId="9738"/>
    <cellStyle name="Comma 2 8 2 3 4 3 3" xfId="9739"/>
    <cellStyle name="Comma 2 8 2 3 4 4" xfId="9740"/>
    <cellStyle name="Comma 2 8 2 3 4 4 2" xfId="9741"/>
    <cellStyle name="Comma 2 8 2 3 4 4 3" xfId="9742"/>
    <cellStyle name="Comma 2 8 2 3 4 5" xfId="9743"/>
    <cellStyle name="Comma 2 8 2 3 4 5 2" xfId="9744"/>
    <cellStyle name="Comma 2 8 2 3 4 5 3" xfId="9745"/>
    <cellStyle name="Comma 2 8 2 3 4 6" xfId="9746"/>
    <cellStyle name="Comma 2 8 2 3 4 7" xfId="9747"/>
    <cellStyle name="Comma 2 8 2 3 5" xfId="9748"/>
    <cellStyle name="Comma 2 8 2 3 5 2" xfId="9749"/>
    <cellStyle name="Comma 2 8 2 3 5 2 2" xfId="9750"/>
    <cellStyle name="Comma 2 8 2 3 5 2 3" xfId="9751"/>
    <cellStyle name="Comma 2 8 2 3 5 3" xfId="9752"/>
    <cellStyle name="Comma 2 8 2 3 5 3 2" xfId="9753"/>
    <cellStyle name="Comma 2 8 2 3 5 3 3" xfId="9754"/>
    <cellStyle name="Comma 2 8 2 3 5 4" xfId="9755"/>
    <cellStyle name="Comma 2 8 2 3 5 4 2" xfId="9756"/>
    <cellStyle name="Comma 2 8 2 3 5 4 3" xfId="9757"/>
    <cellStyle name="Comma 2 8 2 3 5 5" xfId="9758"/>
    <cellStyle name="Comma 2 8 2 3 5 5 2" xfId="9759"/>
    <cellStyle name="Comma 2 8 2 3 5 5 3" xfId="9760"/>
    <cellStyle name="Comma 2 8 2 3 5 6" xfId="9761"/>
    <cellStyle name="Comma 2 8 2 3 5 7" xfId="9762"/>
    <cellStyle name="Comma 2 8 2 3 6" xfId="9763"/>
    <cellStyle name="Comma 2 8 2 3 6 2" xfId="9764"/>
    <cellStyle name="Comma 2 8 2 3 6 3" xfId="9765"/>
    <cellStyle name="Comma 2 8 2 3 7" xfId="9766"/>
    <cellStyle name="Comma 2 8 2 3 7 2" xfId="9767"/>
    <cellStyle name="Comma 2 8 2 3 7 3" xfId="9768"/>
    <cellStyle name="Comma 2 8 2 3 8" xfId="9769"/>
    <cellStyle name="Comma 2 8 2 3 8 2" xfId="9770"/>
    <cellStyle name="Comma 2 8 2 3 8 3" xfId="9771"/>
    <cellStyle name="Comma 2 8 2 3 9" xfId="9772"/>
    <cellStyle name="Comma 2 8 2 3 9 2" xfId="9773"/>
    <cellStyle name="Comma 2 8 2 3 9 3" xfId="9774"/>
    <cellStyle name="Comma 2 8 2 4" xfId="9775"/>
    <cellStyle name="Comma 2 8 2 4 2" xfId="9776"/>
    <cellStyle name="Comma 2 8 2 4 2 2" xfId="9777"/>
    <cellStyle name="Comma 2 8 2 4 2 2 2" xfId="9778"/>
    <cellStyle name="Comma 2 8 2 4 2 2 3" xfId="9779"/>
    <cellStyle name="Comma 2 8 2 4 2 3" xfId="9780"/>
    <cellStyle name="Comma 2 8 2 4 2 3 2" xfId="9781"/>
    <cellStyle name="Comma 2 8 2 4 2 3 3" xfId="9782"/>
    <cellStyle name="Comma 2 8 2 4 2 4" xfId="9783"/>
    <cellStyle name="Comma 2 8 2 4 2 4 2" xfId="9784"/>
    <cellStyle name="Comma 2 8 2 4 2 4 3" xfId="9785"/>
    <cellStyle name="Comma 2 8 2 4 2 5" xfId="9786"/>
    <cellStyle name="Comma 2 8 2 4 2 5 2" xfId="9787"/>
    <cellStyle name="Comma 2 8 2 4 2 5 3" xfId="9788"/>
    <cellStyle name="Comma 2 8 2 4 2 6" xfId="9789"/>
    <cellStyle name="Comma 2 8 2 4 2 7" xfId="9790"/>
    <cellStyle name="Comma 2 8 2 4 3" xfId="9791"/>
    <cellStyle name="Comma 2 8 2 4 3 2" xfId="9792"/>
    <cellStyle name="Comma 2 8 2 4 3 3" xfId="9793"/>
    <cellStyle name="Comma 2 8 2 4 4" xfId="9794"/>
    <cellStyle name="Comma 2 8 2 4 4 2" xfId="9795"/>
    <cellStyle name="Comma 2 8 2 4 4 3" xfId="9796"/>
    <cellStyle name="Comma 2 8 2 4 5" xfId="9797"/>
    <cellStyle name="Comma 2 8 2 4 5 2" xfId="9798"/>
    <cellStyle name="Comma 2 8 2 4 5 3" xfId="9799"/>
    <cellStyle name="Comma 2 8 2 4 6" xfId="9800"/>
    <cellStyle name="Comma 2 8 2 4 6 2" xfId="9801"/>
    <cellStyle name="Comma 2 8 2 4 6 3" xfId="9802"/>
    <cellStyle name="Comma 2 8 2 4 7" xfId="9803"/>
    <cellStyle name="Comma 2 8 2 4 8" xfId="9804"/>
    <cellStyle name="Comma 2 8 2 5" xfId="9805"/>
    <cellStyle name="Comma 2 8 2 5 2" xfId="9806"/>
    <cellStyle name="Comma 2 8 2 5 2 2" xfId="9807"/>
    <cellStyle name="Comma 2 8 2 5 2 2 2" xfId="9808"/>
    <cellStyle name="Comma 2 8 2 5 2 2 3" xfId="9809"/>
    <cellStyle name="Comma 2 8 2 5 2 3" xfId="9810"/>
    <cellStyle name="Comma 2 8 2 5 2 3 2" xfId="9811"/>
    <cellStyle name="Comma 2 8 2 5 2 3 3" xfId="9812"/>
    <cellStyle name="Comma 2 8 2 5 2 4" xfId="9813"/>
    <cellStyle name="Comma 2 8 2 5 2 4 2" xfId="9814"/>
    <cellStyle name="Comma 2 8 2 5 2 4 3" xfId="9815"/>
    <cellStyle name="Comma 2 8 2 5 2 5" xfId="9816"/>
    <cellStyle name="Comma 2 8 2 5 2 5 2" xfId="9817"/>
    <cellStyle name="Comma 2 8 2 5 2 5 3" xfId="9818"/>
    <cellStyle name="Comma 2 8 2 5 2 6" xfId="9819"/>
    <cellStyle name="Comma 2 8 2 5 2 7" xfId="9820"/>
    <cellStyle name="Comma 2 8 2 5 3" xfId="9821"/>
    <cellStyle name="Comma 2 8 2 5 3 2" xfId="9822"/>
    <cellStyle name="Comma 2 8 2 5 3 3" xfId="9823"/>
    <cellStyle name="Comma 2 8 2 5 4" xfId="9824"/>
    <cellStyle name="Comma 2 8 2 5 4 2" xfId="9825"/>
    <cellStyle name="Comma 2 8 2 5 4 3" xfId="9826"/>
    <cellStyle name="Comma 2 8 2 5 5" xfId="9827"/>
    <cellStyle name="Comma 2 8 2 5 5 2" xfId="9828"/>
    <cellStyle name="Comma 2 8 2 5 5 3" xfId="9829"/>
    <cellStyle name="Comma 2 8 2 5 6" xfId="9830"/>
    <cellStyle name="Comma 2 8 2 5 6 2" xfId="9831"/>
    <cellStyle name="Comma 2 8 2 5 6 3" xfId="9832"/>
    <cellStyle name="Comma 2 8 2 5 7" xfId="9833"/>
    <cellStyle name="Comma 2 8 2 5 8" xfId="9834"/>
    <cellStyle name="Comma 2 8 2 6" xfId="9835"/>
    <cellStyle name="Comma 2 8 2 6 2" xfId="9836"/>
    <cellStyle name="Comma 2 8 2 6 2 2" xfId="9837"/>
    <cellStyle name="Comma 2 8 2 6 2 3" xfId="9838"/>
    <cellStyle name="Comma 2 8 2 6 3" xfId="9839"/>
    <cellStyle name="Comma 2 8 2 6 3 2" xfId="9840"/>
    <cellStyle name="Comma 2 8 2 6 3 3" xfId="9841"/>
    <cellStyle name="Comma 2 8 2 6 4" xfId="9842"/>
    <cellStyle name="Comma 2 8 2 6 4 2" xfId="9843"/>
    <cellStyle name="Comma 2 8 2 6 4 3" xfId="9844"/>
    <cellStyle name="Comma 2 8 2 6 5" xfId="9845"/>
    <cellStyle name="Comma 2 8 2 6 5 2" xfId="9846"/>
    <cellStyle name="Comma 2 8 2 6 5 3" xfId="9847"/>
    <cellStyle name="Comma 2 8 2 6 6" xfId="9848"/>
    <cellStyle name="Comma 2 8 2 6 7" xfId="9849"/>
    <cellStyle name="Comma 2 8 2 7" xfId="9850"/>
    <cellStyle name="Comma 2 8 2 7 2" xfId="9851"/>
    <cellStyle name="Comma 2 8 2 7 2 2" xfId="9852"/>
    <cellStyle name="Comma 2 8 2 7 2 3" xfId="9853"/>
    <cellStyle name="Comma 2 8 2 7 3" xfId="9854"/>
    <cellStyle name="Comma 2 8 2 7 3 2" xfId="9855"/>
    <cellStyle name="Comma 2 8 2 7 3 3" xfId="9856"/>
    <cellStyle name="Comma 2 8 2 7 4" xfId="9857"/>
    <cellStyle name="Comma 2 8 2 7 4 2" xfId="9858"/>
    <cellStyle name="Comma 2 8 2 7 4 3" xfId="9859"/>
    <cellStyle name="Comma 2 8 2 7 5" xfId="9860"/>
    <cellStyle name="Comma 2 8 2 7 5 2" xfId="9861"/>
    <cellStyle name="Comma 2 8 2 7 5 3" xfId="9862"/>
    <cellStyle name="Comma 2 8 2 7 6" xfId="9863"/>
    <cellStyle name="Comma 2 8 2 7 7" xfId="9864"/>
    <cellStyle name="Comma 2 8 2 8" xfId="9865"/>
    <cellStyle name="Comma 2 8 2 8 2" xfId="9866"/>
    <cellStyle name="Comma 2 8 2 8 2 2" xfId="9867"/>
    <cellStyle name="Comma 2 8 2 8 2 3" xfId="9868"/>
    <cellStyle name="Comma 2 8 2 8 3" xfId="9869"/>
    <cellStyle name="Comma 2 8 2 8 3 2" xfId="9870"/>
    <cellStyle name="Comma 2 8 2 8 3 3" xfId="9871"/>
    <cellStyle name="Comma 2 8 2 8 4" xfId="9872"/>
    <cellStyle name="Comma 2 8 2 8 4 2" xfId="9873"/>
    <cellStyle name="Comma 2 8 2 8 4 3" xfId="9874"/>
    <cellStyle name="Comma 2 8 2 8 5" xfId="9875"/>
    <cellStyle name="Comma 2 8 2 8 5 2" xfId="9876"/>
    <cellStyle name="Comma 2 8 2 8 5 3" xfId="9877"/>
    <cellStyle name="Comma 2 8 2 8 6" xfId="9878"/>
    <cellStyle name="Comma 2 8 2 8 7" xfId="9879"/>
    <cellStyle name="Comma 2 8 2 9" xfId="9880"/>
    <cellStyle name="Comma 2 8 2 9 2" xfId="9881"/>
    <cellStyle name="Comma 2 8 2 9 2 2" xfId="9882"/>
    <cellStyle name="Comma 2 8 2 9 2 3" xfId="9883"/>
    <cellStyle name="Comma 2 8 2 9 3" xfId="9884"/>
    <cellStyle name="Comma 2 8 2 9 3 2" xfId="9885"/>
    <cellStyle name="Comma 2 8 2 9 3 3" xfId="9886"/>
    <cellStyle name="Comma 2 8 2 9 4" xfId="9887"/>
    <cellStyle name="Comma 2 8 2 9 4 2" xfId="9888"/>
    <cellStyle name="Comma 2 8 2 9 4 3" xfId="9889"/>
    <cellStyle name="Comma 2 8 2 9 5" xfId="9890"/>
    <cellStyle name="Comma 2 8 2 9 5 2" xfId="9891"/>
    <cellStyle name="Comma 2 8 2 9 5 3" xfId="9892"/>
    <cellStyle name="Comma 2 8 2 9 6" xfId="9893"/>
    <cellStyle name="Comma 2 8 2 9 7" xfId="9894"/>
    <cellStyle name="Comma 2 8 3" xfId="9895"/>
    <cellStyle name="Comma 2 8 3 10" xfId="9896"/>
    <cellStyle name="Comma 2 8 3 10 2" xfId="9897"/>
    <cellStyle name="Comma 2 8 3 10 3" xfId="9898"/>
    <cellStyle name="Comma 2 8 3 11" xfId="9899"/>
    <cellStyle name="Comma 2 8 3 11 2" xfId="9900"/>
    <cellStyle name="Comma 2 8 3 11 3" xfId="9901"/>
    <cellStyle name="Comma 2 8 3 12" xfId="9902"/>
    <cellStyle name="Comma 2 8 3 12 2" xfId="9903"/>
    <cellStyle name="Comma 2 8 3 12 3" xfId="9904"/>
    <cellStyle name="Comma 2 8 3 13" xfId="9905"/>
    <cellStyle name="Comma 2 8 3 14" xfId="9906"/>
    <cellStyle name="Comma 2 8 3 2" xfId="9907"/>
    <cellStyle name="Comma 2 8 3 2 10" xfId="9908"/>
    <cellStyle name="Comma 2 8 3 2 11" xfId="9909"/>
    <cellStyle name="Comma 2 8 3 2 2" xfId="9910"/>
    <cellStyle name="Comma 2 8 3 2 2 2" xfId="9911"/>
    <cellStyle name="Comma 2 8 3 2 2 2 2" xfId="9912"/>
    <cellStyle name="Comma 2 8 3 2 2 2 2 2" xfId="9913"/>
    <cellStyle name="Comma 2 8 3 2 2 2 2 3" xfId="9914"/>
    <cellStyle name="Comma 2 8 3 2 2 2 3" xfId="9915"/>
    <cellStyle name="Comma 2 8 3 2 2 2 3 2" xfId="9916"/>
    <cellStyle name="Comma 2 8 3 2 2 2 3 3" xfId="9917"/>
    <cellStyle name="Comma 2 8 3 2 2 2 4" xfId="9918"/>
    <cellStyle name="Comma 2 8 3 2 2 2 4 2" xfId="9919"/>
    <cellStyle name="Comma 2 8 3 2 2 2 4 3" xfId="9920"/>
    <cellStyle name="Comma 2 8 3 2 2 2 5" xfId="9921"/>
    <cellStyle name="Comma 2 8 3 2 2 2 5 2" xfId="9922"/>
    <cellStyle name="Comma 2 8 3 2 2 2 5 3" xfId="9923"/>
    <cellStyle name="Comma 2 8 3 2 2 2 6" xfId="9924"/>
    <cellStyle name="Comma 2 8 3 2 2 2 7" xfId="9925"/>
    <cellStyle name="Comma 2 8 3 2 2 3" xfId="9926"/>
    <cellStyle name="Comma 2 8 3 2 2 3 2" xfId="9927"/>
    <cellStyle name="Comma 2 8 3 2 2 3 3" xfId="9928"/>
    <cellStyle name="Comma 2 8 3 2 2 4" xfId="9929"/>
    <cellStyle name="Comma 2 8 3 2 2 4 2" xfId="9930"/>
    <cellStyle name="Comma 2 8 3 2 2 4 3" xfId="9931"/>
    <cellStyle name="Comma 2 8 3 2 2 5" xfId="9932"/>
    <cellStyle name="Comma 2 8 3 2 2 5 2" xfId="9933"/>
    <cellStyle name="Comma 2 8 3 2 2 5 3" xfId="9934"/>
    <cellStyle name="Comma 2 8 3 2 2 6" xfId="9935"/>
    <cellStyle name="Comma 2 8 3 2 2 6 2" xfId="9936"/>
    <cellStyle name="Comma 2 8 3 2 2 6 3" xfId="9937"/>
    <cellStyle name="Comma 2 8 3 2 2 7" xfId="9938"/>
    <cellStyle name="Comma 2 8 3 2 2 8" xfId="9939"/>
    <cellStyle name="Comma 2 8 3 2 3" xfId="9940"/>
    <cellStyle name="Comma 2 8 3 2 3 2" xfId="9941"/>
    <cellStyle name="Comma 2 8 3 2 3 2 2" xfId="9942"/>
    <cellStyle name="Comma 2 8 3 2 3 2 3" xfId="9943"/>
    <cellStyle name="Comma 2 8 3 2 3 3" xfId="9944"/>
    <cellStyle name="Comma 2 8 3 2 3 3 2" xfId="9945"/>
    <cellStyle name="Comma 2 8 3 2 3 3 3" xfId="9946"/>
    <cellStyle name="Comma 2 8 3 2 3 4" xfId="9947"/>
    <cellStyle name="Comma 2 8 3 2 3 4 2" xfId="9948"/>
    <cellStyle name="Comma 2 8 3 2 3 4 3" xfId="9949"/>
    <cellStyle name="Comma 2 8 3 2 3 5" xfId="9950"/>
    <cellStyle name="Comma 2 8 3 2 3 5 2" xfId="9951"/>
    <cellStyle name="Comma 2 8 3 2 3 5 3" xfId="9952"/>
    <cellStyle name="Comma 2 8 3 2 3 6" xfId="9953"/>
    <cellStyle name="Comma 2 8 3 2 3 7" xfId="9954"/>
    <cellStyle name="Comma 2 8 3 2 4" xfId="9955"/>
    <cellStyle name="Comma 2 8 3 2 4 2" xfId="9956"/>
    <cellStyle name="Comma 2 8 3 2 4 2 2" xfId="9957"/>
    <cellStyle name="Comma 2 8 3 2 4 2 3" xfId="9958"/>
    <cellStyle name="Comma 2 8 3 2 4 3" xfId="9959"/>
    <cellStyle name="Comma 2 8 3 2 4 3 2" xfId="9960"/>
    <cellStyle name="Comma 2 8 3 2 4 3 3" xfId="9961"/>
    <cellStyle name="Comma 2 8 3 2 4 4" xfId="9962"/>
    <cellStyle name="Comma 2 8 3 2 4 4 2" xfId="9963"/>
    <cellStyle name="Comma 2 8 3 2 4 4 3" xfId="9964"/>
    <cellStyle name="Comma 2 8 3 2 4 5" xfId="9965"/>
    <cellStyle name="Comma 2 8 3 2 4 5 2" xfId="9966"/>
    <cellStyle name="Comma 2 8 3 2 4 5 3" xfId="9967"/>
    <cellStyle name="Comma 2 8 3 2 4 6" xfId="9968"/>
    <cellStyle name="Comma 2 8 3 2 4 7" xfId="9969"/>
    <cellStyle name="Comma 2 8 3 2 5" xfId="9970"/>
    <cellStyle name="Comma 2 8 3 2 5 2" xfId="9971"/>
    <cellStyle name="Comma 2 8 3 2 5 2 2" xfId="9972"/>
    <cellStyle name="Comma 2 8 3 2 5 2 3" xfId="9973"/>
    <cellStyle name="Comma 2 8 3 2 5 3" xfId="9974"/>
    <cellStyle name="Comma 2 8 3 2 5 3 2" xfId="9975"/>
    <cellStyle name="Comma 2 8 3 2 5 3 3" xfId="9976"/>
    <cellStyle name="Comma 2 8 3 2 5 4" xfId="9977"/>
    <cellStyle name="Comma 2 8 3 2 5 4 2" xfId="9978"/>
    <cellStyle name="Comma 2 8 3 2 5 4 3" xfId="9979"/>
    <cellStyle name="Comma 2 8 3 2 5 5" xfId="9980"/>
    <cellStyle name="Comma 2 8 3 2 5 5 2" xfId="9981"/>
    <cellStyle name="Comma 2 8 3 2 5 5 3" xfId="9982"/>
    <cellStyle name="Comma 2 8 3 2 5 6" xfId="9983"/>
    <cellStyle name="Comma 2 8 3 2 5 7" xfId="9984"/>
    <cellStyle name="Comma 2 8 3 2 6" xfId="9985"/>
    <cellStyle name="Comma 2 8 3 2 6 2" xfId="9986"/>
    <cellStyle name="Comma 2 8 3 2 6 3" xfId="9987"/>
    <cellStyle name="Comma 2 8 3 2 7" xfId="9988"/>
    <cellStyle name="Comma 2 8 3 2 7 2" xfId="9989"/>
    <cellStyle name="Comma 2 8 3 2 7 3" xfId="9990"/>
    <cellStyle name="Comma 2 8 3 2 8" xfId="9991"/>
    <cellStyle name="Comma 2 8 3 2 8 2" xfId="9992"/>
    <cellStyle name="Comma 2 8 3 2 8 3" xfId="9993"/>
    <cellStyle name="Comma 2 8 3 2 9" xfId="9994"/>
    <cellStyle name="Comma 2 8 3 2 9 2" xfId="9995"/>
    <cellStyle name="Comma 2 8 3 2 9 3" xfId="9996"/>
    <cellStyle name="Comma 2 8 3 3" xfId="9997"/>
    <cellStyle name="Comma 2 8 3 3 2" xfId="9998"/>
    <cellStyle name="Comma 2 8 3 3 2 2" xfId="9999"/>
    <cellStyle name="Comma 2 8 3 3 2 2 2" xfId="10000"/>
    <cellStyle name="Comma 2 8 3 3 2 2 3" xfId="10001"/>
    <cellStyle name="Comma 2 8 3 3 2 3" xfId="10002"/>
    <cellStyle name="Comma 2 8 3 3 2 3 2" xfId="10003"/>
    <cellStyle name="Comma 2 8 3 3 2 3 3" xfId="10004"/>
    <cellStyle name="Comma 2 8 3 3 2 4" xfId="10005"/>
    <cellStyle name="Comma 2 8 3 3 2 4 2" xfId="10006"/>
    <cellStyle name="Comma 2 8 3 3 2 4 3" xfId="10007"/>
    <cellStyle name="Comma 2 8 3 3 2 5" xfId="10008"/>
    <cellStyle name="Comma 2 8 3 3 2 5 2" xfId="10009"/>
    <cellStyle name="Comma 2 8 3 3 2 5 3" xfId="10010"/>
    <cellStyle name="Comma 2 8 3 3 2 6" xfId="10011"/>
    <cellStyle name="Comma 2 8 3 3 2 7" xfId="10012"/>
    <cellStyle name="Comma 2 8 3 3 3" xfId="10013"/>
    <cellStyle name="Comma 2 8 3 3 3 2" xfId="10014"/>
    <cellStyle name="Comma 2 8 3 3 3 3" xfId="10015"/>
    <cellStyle name="Comma 2 8 3 3 4" xfId="10016"/>
    <cellStyle name="Comma 2 8 3 3 4 2" xfId="10017"/>
    <cellStyle name="Comma 2 8 3 3 4 3" xfId="10018"/>
    <cellStyle name="Comma 2 8 3 3 5" xfId="10019"/>
    <cellStyle name="Comma 2 8 3 3 5 2" xfId="10020"/>
    <cellStyle name="Comma 2 8 3 3 5 3" xfId="10021"/>
    <cellStyle name="Comma 2 8 3 3 6" xfId="10022"/>
    <cellStyle name="Comma 2 8 3 3 6 2" xfId="10023"/>
    <cellStyle name="Comma 2 8 3 3 6 3" xfId="10024"/>
    <cellStyle name="Comma 2 8 3 3 7" xfId="10025"/>
    <cellStyle name="Comma 2 8 3 3 8" xfId="10026"/>
    <cellStyle name="Comma 2 8 3 4" xfId="10027"/>
    <cellStyle name="Comma 2 8 3 4 2" xfId="10028"/>
    <cellStyle name="Comma 2 8 3 4 2 2" xfId="10029"/>
    <cellStyle name="Comma 2 8 3 4 2 2 2" xfId="10030"/>
    <cellStyle name="Comma 2 8 3 4 2 2 3" xfId="10031"/>
    <cellStyle name="Comma 2 8 3 4 2 3" xfId="10032"/>
    <cellStyle name="Comma 2 8 3 4 2 3 2" xfId="10033"/>
    <cellStyle name="Comma 2 8 3 4 2 3 3" xfId="10034"/>
    <cellStyle name="Comma 2 8 3 4 2 4" xfId="10035"/>
    <cellStyle name="Comma 2 8 3 4 2 4 2" xfId="10036"/>
    <cellStyle name="Comma 2 8 3 4 2 4 3" xfId="10037"/>
    <cellStyle name="Comma 2 8 3 4 2 5" xfId="10038"/>
    <cellStyle name="Comma 2 8 3 4 2 5 2" xfId="10039"/>
    <cellStyle name="Comma 2 8 3 4 2 5 3" xfId="10040"/>
    <cellStyle name="Comma 2 8 3 4 2 6" xfId="10041"/>
    <cellStyle name="Comma 2 8 3 4 2 7" xfId="10042"/>
    <cellStyle name="Comma 2 8 3 4 3" xfId="10043"/>
    <cellStyle name="Comma 2 8 3 4 3 2" xfId="10044"/>
    <cellStyle name="Comma 2 8 3 4 3 3" xfId="10045"/>
    <cellStyle name="Comma 2 8 3 4 4" xfId="10046"/>
    <cellStyle name="Comma 2 8 3 4 4 2" xfId="10047"/>
    <cellStyle name="Comma 2 8 3 4 4 3" xfId="10048"/>
    <cellStyle name="Comma 2 8 3 4 5" xfId="10049"/>
    <cellStyle name="Comma 2 8 3 4 5 2" xfId="10050"/>
    <cellStyle name="Comma 2 8 3 4 5 3" xfId="10051"/>
    <cellStyle name="Comma 2 8 3 4 6" xfId="10052"/>
    <cellStyle name="Comma 2 8 3 4 6 2" xfId="10053"/>
    <cellStyle name="Comma 2 8 3 4 6 3" xfId="10054"/>
    <cellStyle name="Comma 2 8 3 4 7" xfId="10055"/>
    <cellStyle name="Comma 2 8 3 4 8" xfId="10056"/>
    <cellStyle name="Comma 2 8 3 5" xfId="10057"/>
    <cellStyle name="Comma 2 8 3 5 2" xfId="10058"/>
    <cellStyle name="Comma 2 8 3 5 2 2" xfId="10059"/>
    <cellStyle name="Comma 2 8 3 5 2 3" xfId="10060"/>
    <cellStyle name="Comma 2 8 3 5 3" xfId="10061"/>
    <cellStyle name="Comma 2 8 3 5 3 2" xfId="10062"/>
    <cellStyle name="Comma 2 8 3 5 3 3" xfId="10063"/>
    <cellStyle name="Comma 2 8 3 5 4" xfId="10064"/>
    <cellStyle name="Comma 2 8 3 5 4 2" xfId="10065"/>
    <cellStyle name="Comma 2 8 3 5 4 3" xfId="10066"/>
    <cellStyle name="Comma 2 8 3 5 5" xfId="10067"/>
    <cellStyle name="Comma 2 8 3 5 5 2" xfId="10068"/>
    <cellStyle name="Comma 2 8 3 5 5 3" xfId="10069"/>
    <cellStyle name="Comma 2 8 3 5 6" xfId="10070"/>
    <cellStyle name="Comma 2 8 3 5 7" xfId="10071"/>
    <cellStyle name="Comma 2 8 3 6" xfId="10072"/>
    <cellStyle name="Comma 2 8 3 6 2" xfId="10073"/>
    <cellStyle name="Comma 2 8 3 6 2 2" xfId="10074"/>
    <cellStyle name="Comma 2 8 3 6 2 3" xfId="10075"/>
    <cellStyle name="Comma 2 8 3 6 3" xfId="10076"/>
    <cellStyle name="Comma 2 8 3 6 3 2" xfId="10077"/>
    <cellStyle name="Comma 2 8 3 6 3 3" xfId="10078"/>
    <cellStyle name="Comma 2 8 3 6 4" xfId="10079"/>
    <cellStyle name="Comma 2 8 3 6 4 2" xfId="10080"/>
    <cellStyle name="Comma 2 8 3 6 4 3" xfId="10081"/>
    <cellStyle name="Comma 2 8 3 6 5" xfId="10082"/>
    <cellStyle name="Comma 2 8 3 6 5 2" xfId="10083"/>
    <cellStyle name="Comma 2 8 3 6 5 3" xfId="10084"/>
    <cellStyle name="Comma 2 8 3 6 6" xfId="10085"/>
    <cellStyle name="Comma 2 8 3 6 7" xfId="10086"/>
    <cellStyle name="Comma 2 8 3 7" xfId="10087"/>
    <cellStyle name="Comma 2 8 3 7 2" xfId="10088"/>
    <cellStyle name="Comma 2 8 3 7 2 2" xfId="10089"/>
    <cellStyle name="Comma 2 8 3 7 2 3" xfId="10090"/>
    <cellStyle name="Comma 2 8 3 7 3" xfId="10091"/>
    <cellStyle name="Comma 2 8 3 7 3 2" xfId="10092"/>
    <cellStyle name="Comma 2 8 3 7 3 3" xfId="10093"/>
    <cellStyle name="Comma 2 8 3 7 4" xfId="10094"/>
    <cellStyle name="Comma 2 8 3 7 4 2" xfId="10095"/>
    <cellStyle name="Comma 2 8 3 7 4 3" xfId="10096"/>
    <cellStyle name="Comma 2 8 3 7 5" xfId="10097"/>
    <cellStyle name="Comma 2 8 3 7 5 2" xfId="10098"/>
    <cellStyle name="Comma 2 8 3 7 5 3" xfId="10099"/>
    <cellStyle name="Comma 2 8 3 7 6" xfId="10100"/>
    <cellStyle name="Comma 2 8 3 7 7" xfId="10101"/>
    <cellStyle name="Comma 2 8 3 8" xfId="10102"/>
    <cellStyle name="Comma 2 8 3 8 2" xfId="10103"/>
    <cellStyle name="Comma 2 8 3 8 2 2" xfId="10104"/>
    <cellStyle name="Comma 2 8 3 8 2 3" xfId="10105"/>
    <cellStyle name="Comma 2 8 3 8 3" xfId="10106"/>
    <cellStyle name="Comma 2 8 3 8 3 2" xfId="10107"/>
    <cellStyle name="Comma 2 8 3 8 3 3" xfId="10108"/>
    <cellStyle name="Comma 2 8 3 8 4" xfId="10109"/>
    <cellStyle name="Comma 2 8 3 8 4 2" xfId="10110"/>
    <cellStyle name="Comma 2 8 3 8 4 3" xfId="10111"/>
    <cellStyle name="Comma 2 8 3 8 5" xfId="10112"/>
    <cellStyle name="Comma 2 8 3 8 5 2" xfId="10113"/>
    <cellStyle name="Comma 2 8 3 8 5 3" xfId="10114"/>
    <cellStyle name="Comma 2 8 3 8 6" xfId="10115"/>
    <cellStyle name="Comma 2 8 3 8 7" xfId="10116"/>
    <cellStyle name="Comma 2 8 3 9" xfId="10117"/>
    <cellStyle name="Comma 2 8 3 9 2" xfId="10118"/>
    <cellStyle name="Comma 2 8 3 9 3" xfId="10119"/>
    <cellStyle name="Comma 2 8 4" xfId="10120"/>
    <cellStyle name="Comma 2 8 4 10" xfId="10121"/>
    <cellStyle name="Comma 2 8 4 11" xfId="10122"/>
    <cellStyle name="Comma 2 8 4 2" xfId="10123"/>
    <cellStyle name="Comma 2 8 4 2 2" xfId="10124"/>
    <cellStyle name="Comma 2 8 4 2 2 2" xfId="10125"/>
    <cellStyle name="Comma 2 8 4 2 2 2 2" xfId="10126"/>
    <cellStyle name="Comma 2 8 4 2 2 2 3" xfId="10127"/>
    <cellStyle name="Comma 2 8 4 2 2 3" xfId="10128"/>
    <cellStyle name="Comma 2 8 4 2 2 3 2" xfId="10129"/>
    <cellStyle name="Comma 2 8 4 2 2 3 3" xfId="10130"/>
    <cellStyle name="Comma 2 8 4 2 2 4" xfId="10131"/>
    <cellStyle name="Comma 2 8 4 2 2 4 2" xfId="10132"/>
    <cellStyle name="Comma 2 8 4 2 2 4 3" xfId="10133"/>
    <cellStyle name="Comma 2 8 4 2 2 5" xfId="10134"/>
    <cellStyle name="Comma 2 8 4 2 2 5 2" xfId="10135"/>
    <cellStyle name="Comma 2 8 4 2 2 5 3" xfId="10136"/>
    <cellStyle name="Comma 2 8 4 2 2 6" xfId="10137"/>
    <cellStyle name="Comma 2 8 4 2 2 7" xfId="10138"/>
    <cellStyle name="Comma 2 8 4 2 3" xfId="10139"/>
    <cellStyle name="Comma 2 8 4 2 3 2" xfId="10140"/>
    <cellStyle name="Comma 2 8 4 2 3 3" xfId="10141"/>
    <cellStyle name="Comma 2 8 4 2 4" xfId="10142"/>
    <cellStyle name="Comma 2 8 4 2 4 2" xfId="10143"/>
    <cellStyle name="Comma 2 8 4 2 4 3" xfId="10144"/>
    <cellStyle name="Comma 2 8 4 2 5" xfId="10145"/>
    <cellStyle name="Comma 2 8 4 2 5 2" xfId="10146"/>
    <cellStyle name="Comma 2 8 4 2 5 3" xfId="10147"/>
    <cellStyle name="Comma 2 8 4 2 6" xfId="10148"/>
    <cellStyle name="Comma 2 8 4 2 6 2" xfId="10149"/>
    <cellStyle name="Comma 2 8 4 2 6 3" xfId="10150"/>
    <cellStyle name="Comma 2 8 4 2 7" xfId="10151"/>
    <cellStyle name="Comma 2 8 4 2 8" xfId="10152"/>
    <cellStyle name="Comma 2 8 4 3" xfId="10153"/>
    <cellStyle name="Comma 2 8 4 3 2" xfId="10154"/>
    <cellStyle name="Comma 2 8 4 3 2 2" xfId="10155"/>
    <cellStyle name="Comma 2 8 4 3 2 3" xfId="10156"/>
    <cellStyle name="Comma 2 8 4 3 3" xfId="10157"/>
    <cellStyle name="Comma 2 8 4 3 3 2" xfId="10158"/>
    <cellStyle name="Comma 2 8 4 3 3 3" xfId="10159"/>
    <cellStyle name="Comma 2 8 4 3 4" xfId="10160"/>
    <cellStyle name="Comma 2 8 4 3 4 2" xfId="10161"/>
    <cellStyle name="Comma 2 8 4 3 4 3" xfId="10162"/>
    <cellStyle name="Comma 2 8 4 3 5" xfId="10163"/>
    <cellStyle name="Comma 2 8 4 3 5 2" xfId="10164"/>
    <cellStyle name="Comma 2 8 4 3 5 3" xfId="10165"/>
    <cellStyle name="Comma 2 8 4 3 6" xfId="10166"/>
    <cellStyle name="Comma 2 8 4 3 7" xfId="10167"/>
    <cellStyle name="Comma 2 8 4 4" xfId="10168"/>
    <cellStyle name="Comma 2 8 4 4 2" xfId="10169"/>
    <cellStyle name="Comma 2 8 4 4 2 2" xfId="10170"/>
    <cellStyle name="Comma 2 8 4 4 2 3" xfId="10171"/>
    <cellStyle name="Comma 2 8 4 4 3" xfId="10172"/>
    <cellStyle name="Comma 2 8 4 4 3 2" xfId="10173"/>
    <cellStyle name="Comma 2 8 4 4 3 3" xfId="10174"/>
    <cellStyle name="Comma 2 8 4 4 4" xfId="10175"/>
    <cellStyle name="Comma 2 8 4 4 4 2" xfId="10176"/>
    <cellStyle name="Comma 2 8 4 4 4 3" xfId="10177"/>
    <cellStyle name="Comma 2 8 4 4 5" xfId="10178"/>
    <cellStyle name="Comma 2 8 4 4 5 2" xfId="10179"/>
    <cellStyle name="Comma 2 8 4 4 5 3" xfId="10180"/>
    <cellStyle name="Comma 2 8 4 4 6" xfId="10181"/>
    <cellStyle name="Comma 2 8 4 4 7" xfId="10182"/>
    <cellStyle name="Comma 2 8 4 5" xfId="10183"/>
    <cellStyle name="Comma 2 8 4 5 2" xfId="10184"/>
    <cellStyle name="Comma 2 8 4 5 2 2" xfId="10185"/>
    <cellStyle name="Comma 2 8 4 5 2 3" xfId="10186"/>
    <cellStyle name="Comma 2 8 4 5 3" xfId="10187"/>
    <cellStyle name="Comma 2 8 4 5 3 2" xfId="10188"/>
    <cellStyle name="Comma 2 8 4 5 3 3" xfId="10189"/>
    <cellStyle name="Comma 2 8 4 5 4" xfId="10190"/>
    <cellStyle name="Comma 2 8 4 5 4 2" xfId="10191"/>
    <cellStyle name="Comma 2 8 4 5 4 3" xfId="10192"/>
    <cellStyle name="Comma 2 8 4 5 5" xfId="10193"/>
    <cellStyle name="Comma 2 8 4 5 5 2" xfId="10194"/>
    <cellStyle name="Comma 2 8 4 5 5 3" xfId="10195"/>
    <cellStyle name="Comma 2 8 4 5 6" xfId="10196"/>
    <cellStyle name="Comma 2 8 4 5 7" xfId="10197"/>
    <cellStyle name="Comma 2 8 4 6" xfId="10198"/>
    <cellStyle name="Comma 2 8 4 6 2" xfId="10199"/>
    <cellStyle name="Comma 2 8 4 6 3" xfId="10200"/>
    <cellStyle name="Comma 2 8 4 7" xfId="10201"/>
    <cellStyle name="Comma 2 8 4 7 2" xfId="10202"/>
    <cellStyle name="Comma 2 8 4 7 3" xfId="10203"/>
    <cellStyle name="Comma 2 8 4 8" xfId="10204"/>
    <cellStyle name="Comma 2 8 4 8 2" xfId="10205"/>
    <cellStyle name="Comma 2 8 4 8 3" xfId="10206"/>
    <cellStyle name="Comma 2 8 4 9" xfId="10207"/>
    <cellStyle name="Comma 2 8 4 9 2" xfId="10208"/>
    <cellStyle name="Comma 2 8 4 9 3" xfId="10209"/>
    <cellStyle name="Comma 2 8 5" xfId="10210"/>
    <cellStyle name="Comma 2 8 5 2" xfId="10211"/>
    <cellStyle name="Comma 2 8 5 2 2" xfId="10212"/>
    <cellStyle name="Comma 2 8 5 2 2 2" xfId="10213"/>
    <cellStyle name="Comma 2 8 5 2 2 3" xfId="10214"/>
    <cellStyle name="Comma 2 8 5 2 3" xfId="10215"/>
    <cellStyle name="Comma 2 8 5 2 3 2" xfId="10216"/>
    <cellStyle name="Comma 2 8 5 2 3 3" xfId="10217"/>
    <cellStyle name="Comma 2 8 5 2 4" xfId="10218"/>
    <cellStyle name="Comma 2 8 5 2 4 2" xfId="10219"/>
    <cellStyle name="Comma 2 8 5 2 4 3" xfId="10220"/>
    <cellStyle name="Comma 2 8 5 2 5" xfId="10221"/>
    <cellStyle name="Comma 2 8 5 2 5 2" xfId="10222"/>
    <cellStyle name="Comma 2 8 5 2 5 3" xfId="10223"/>
    <cellStyle name="Comma 2 8 5 2 6" xfId="10224"/>
    <cellStyle name="Comma 2 8 5 2 7" xfId="10225"/>
    <cellStyle name="Comma 2 8 5 3" xfId="10226"/>
    <cellStyle name="Comma 2 8 5 3 2" xfId="10227"/>
    <cellStyle name="Comma 2 8 5 3 3" xfId="10228"/>
    <cellStyle name="Comma 2 8 5 4" xfId="10229"/>
    <cellStyle name="Comma 2 8 5 4 2" xfId="10230"/>
    <cellStyle name="Comma 2 8 5 4 3" xfId="10231"/>
    <cellStyle name="Comma 2 8 5 5" xfId="10232"/>
    <cellStyle name="Comma 2 8 5 5 2" xfId="10233"/>
    <cellStyle name="Comma 2 8 5 5 3" xfId="10234"/>
    <cellStyle name="Comma 2 8 5 6" xfId="10235"/>
    <cellStyle name="Comma 2 8 5 6 2" xfId="10236"/>
    <cellStyle name="Comma 2 8 5 6 3" xfId="10237"/>
    <cellStyle name="Comma 2 8 5 7" xfId="10238"/>
    <cellStyle name="Comma 2 8 5 8" xfId="10239"/>
    <cellStyle name="Comma 2 8 6" xfId="10240"/>
    <cellStyle name="Comma 2 8 6 2" xfId="10241"/>
    <cellStyle name="Comma 2 8 6 2 2" xfId="10242"/>
    <cellStyle name="Comma 2 8 6 2 2 2" xfId="10243"/>
    <cellStyle name="Comma 2 8 6 2 2 3" xfId="10244"/>
    <cellStyle name="Comma 2 8 6 2 3" xfId="10245"/>
    <cellStyle name="Comma 2 8 6 2 3 2" xfId="10246"/>
    <cellStyle name="Comma 2 8 6 2 3 3" xfId="10247"/>
    <cellStyle name="Comma 2 8 6 2 4" xfId="10248"/>
    <cellStyle name="Comma 2 8 6 2 4 2" xfId="10249"/>
    <cellStyle name="Comma 2 8 6 2 4 3" xfId="10250"/>
    <cellStyle name="Comma 2 8 6 2 5" xfId="10251"/>
    <cellStyle name="Comma 2 8 6 2 5 2" xfId="10252"/>
    <cellStyle name="Comma 2 8 6 2 5 3" xfId="10253"/>
    <cellStyle name="Comma 2 8 6 2 6" xfId="10254"/>
    <cellStyle name="Comma 2 8 6 2 7" xfId="10255"/>
    <cellStyle name="Comma 2 8 6 3" xfId="10256"/>
    <cellStyle name="Comma 2 8 6 3 2" xfId="10257"/>
    <cellStyle name="Comma 2 8 6 3 3" xfId="10258"/>
    <cellStyle name="Comma 2 8 6 4" xfId="10259"/>
    <cellStyle name="Comma 2 8 6 4 2" xfId="10260"/>
    <cellStyle name="Comma 2 8 6 4 3" xfId="10261"/>
    <cellStyle name="Comma 2 8 6 5" xfId="10262"/>
    <cellStyle name="Comma 2 8 6 5 2" xfId="10263"/>
    <cellStyle name="Comma 2 8 6 5 3" xfId="10264"/>
    <cellStyle name="Comma 2 8 6 6" xfId="10265"/>
    <cellStyle name="Comma 2 8 6 6 2" xfId="10266"/>
    <cellStyle name="Comma 2 8 6 6 3" xfId="10267"/>
    <cellStyle name="Comma 2 8 6 7" xfId="10268"/>
    <cellStyle name="Comma 2 8 6 8" xfId="10269"/>
    <cellStyle name="Comma 2 8 7" xfId="10270"/>
    <cellStyle name="Comma 2 8 7 2" xfId="10271"/>
    <cellStyle name="Comma 2 8 7 2 2" xfId="10272"/>
    <cellStyle name="Comma 2 8 7 2 3" xfId="10273"/>
    <cellStyle name="Comma 2 8 7 3" xfId="10274"/>
    <cellStyle name="Comma 2 8 7 3 2" xfId="10275"/>
    <cellStyle name="Comma 2 8 7 3 3" xfId="10276"/>
    <cellStyle name="Comma 2 8 7 4" xfId="10277"/>
    <cellStyle name="Comma 2 8 7 4 2" xfId="10278"/>
    <cellStyle name="Comma 2 8 7 4 3" xfId="10279"/>
    <cellStyle name="Comma 2 8 7 5" xfId="10280"/>
    <cellStyle name="Comma 2 8 7 5 2" xfId="10281"/>
    <cellStyle name="Comma 2 8 7 5 3" xfId="10282"/>
    <cellStyle name="Comma 2 8 7 6" xfId="10283"/>
    <cellStyle name="Comma 2 8 7 7" xfId="10284"/>
    <cellStyle name="Comma 2 8 8" xfId="10285"/>
    <cellStyle name="Comma 2 8 8 2" xfId="10286"/>
    <cellStyle name="Comma 2 8 8 2 2" xfId="10287"/>
    <cellStyle name="Comma 2 8 8 2 3" xfId="10288"/>
    <cellStyle name="Comma 2 8 8 3" xfId="10289"/>
    <cellStyle name="Comma 2 8 8 3 2" xfId="10290"/>
    <cellStyle name="Comma 2 8 8 3 3" xfId="10291"/>
    <cellStyle name="Comma 2 8 8 4" xfId="10292"/>
    <cellStyle name="Comma 2 8 8 4 2" xfId="10293"/>
    <cellStyle name="Comma 2 8 8 4 3" xfId="10294"/>
    <cellStyle name="Comma 2 8 8 5" xfId="10295"/>
    <cellStyle name="Comma 2 8 8 5 2" xfId="10296"/>
    <cellStyle name="Comma 2 8 8 5 3" xfId="10297"/>
    <cellStyle name="Comma 2 8 8 6" xfId="10298"/>
    <cellStyle name="Comma 2 8 8 7" xfId="10299"/>
    <cellStyle name="Comma 2 8 9" xfId="10300"/>
    <cellStyle name="Comma 2 8 9 2" xfId="10301"/>
    <cellStyle name="Comma 2 8 9 2 2" xfId="10302"/>
    <cellStyle name="Comma 2 8 9 2 3" xfId="10303"/>
    <cellStyle name="Comma 2 8 9 3" xfId="10304"/>
    <cellStyle name="Comma 2 8 9 3 2" xfId="10305"/>
    <cellStyle name="Comma 2 8 9 3 3" xfId="10306"/>
    <cellStyle name="Comma 2 8 9 4" xfId="10307"/>
    <cellStyle name="Comma 2 8 9 4 2" xfId="10308"/>
    <cellStyle name="Comma 2 8 9 4 3" xfId="10309"/>
    <cellStyle name="Comma 2 8 9 5" xfId="10310"/>
    <cellStyle name="Comma 2 8 9 5 2" xfId="10311"/>
    <cellStyle name="Comma 2 8 9 5 3" xfId="10312"/>
    <cellStyle name="Comma 2 8 9 6" xfId="10313"/>
    <cellStyle name="Comma 2 8 9 7" xfId="10314"/>
    <cellStyle name="Comma 2 9" xfId="10315"/>
    <cellStyle name="Comma 2 9 10" xfId="10316"/>
    <cellStyle name="Comma 2 9 10 2" xfId="10317"/>
    <cellStyle name="Comma 2 9 10 2 2" xfId="10318"/>
    <cellStyle name="Comma 2 9 10 2 3" xfId="10319"/>
    <cellStyle name="Comma 2 9 10 3" xfId="10320"/>
    <cellStyle name="Comma 2 9 10 3 2" xfId="10321"/>
    <cellStyle name="Comma 2 9 10 3 3" xfId="10322"/>
    <cellStyle name="Comma 2 9 10 4" xfId="10323"/>
    <cellStyle name="Comma 2 9 10 4 2" xfId="10324"/>
    <cellStyle name="Comma 2 9 10 4 3" xfId="10325"/>
    <cellStyle name="Comma 2 9 10 5" xfId="10326"/>
    <cellStyle name="Comma 2 9 10 5 2" xfId="10327"/>
    <cellStyle name="Comma 2 9 10 5 3" xfId="10328"/>
    <cellStyle name="Comma 2 9 10 6" xfId="10329"/>
    <cellStyle name="Comma 2 9 10 7" xfId="10330"/>
    <cellStyle name="Comma 2 9 11" xfId="10331"/>
    <cellStyle name="Comma 2 9 11 2" xfId="10332"/>
    <cellStyle name="Comma 2 9 11 3" xfId="10333"/>
    <cellStyle name="Comma 2 9 12" xfId="10334"/>
    <cellStyle name="Comma 2 9 12 2" xfId="10335"/>
    <cellStyle name="Comma 2 9 12 3" xfId="10336"/>
    <cellStyle name="Comma 2 9 13" xfId="10337"/>
    <cellStyle name="Comma 2 9 13 2" xfId="10338"/>
    <cellStyle name="Comma 2 9 13 3" xfId="10339"/>
    <cellStyle name="Comma 2 9 14" xfId="10340"/>
    <cellStyle name="Comma 2 9 14 2" xfId="10341"/>
    <cellStyle name="Comma 2 9 14 3" xfId="10342"/>
    <cellStyle name="Comma 2 9 15" xfId="10343"/>
    <cellStyle name="Comma 2 9 16" xfId="10344"/>
    <cellStyle name="Comma 2 9 2" xfId="10345"/>
    <cellStyle name="Comma 2 9 2 10" xfId="10346"/>
    <cellStyle name="Comma 2 9 2 10 2" xfId="10347"/>
    <cellStyle name="Comma 2 9 2 10 3" xfId="10348"/>
    <cellStyle name="Comma 2 9 2 11" xfId="10349"/>
    <cellStyle name="Comma 2 9 2 11 2" xfId="10350"/>
    <cellStyle name="Comma 2 9 2 11 3" xfId="10351"/>
    <cellStyle name="Comma 2 9 2 12" xfId="10352"/>
    <cellStyle name="Comma 2 9 2 12 2" xfId="10353"/>
    <cellStyle name="Comma 2 9 2 12 3" xfId="10354"/>
    <cellStyle name="Comma 2 9 2 13" xfId="10355"/>
    <cellStyle name="Comma 2 9 2 13 2" xfId="10356"/>
    <cellStyle name="Comma 2 9 2 13 3" xfId="10357"/>
    <cellStyle name="Comma 2 9 2 14" xfId="10358"/>
    <cellStyle name="Comma 2 9 2 15" xfId="10359"/>
    <cellStyle name="Comma 2 9 2 2" xfId="10360"/>
    <cellStyle name="Comma 2 9 2 2 10" xfId="10361"/>
    <cellStyle name="Comma 2 9 2 2 10 2" xfId="10362"/>
    <cellStyle name="Comma 2 9 2 2 10 3" xfId="10363"/>
    <cellStyle name="Comma 2 9 2 2 11" xfId="10364"/>
    <cellStyle name="Comma 2 9 2 2 11 2" xfId="10365"/>
    <cellStyle name="Comma 2 9 2 2 11 3" xfId="10366"/>
    <cellStyle name="Comma 2 9 2 2 12" xfId="10367"/>
    <cellStyle name="Comma 2 9 2 2 12 2" xfId="10368"/>
    <cellStyle name="Comma 2 9 2 2 12 3" xfId="10369"/>
    <cellStyle name="Comma 2 9 2 2 13" xfId="10370"/>
    <cellStyle name="Comma 2 9 2 2 14" xfId="10371"/>
    <cellStyle name="Comma 2 9 2 2 2" xfId="10372"/>
    <cellStyle name="Comma 2 9 2 2 2 10" xfId="10373"/>
    <cellStyle name="Comma 2 9 2 2 2 11" xfId="10374"/>
    <cellStyle name="Comma 2 9 2 2 2 2" xfId="10375"/>
    <cellStyle name="Comma 2 9 2 2 2 2 2" xfId="10376"/>
    <cellStyle name="Comma 2 9 2 2 2 2 2 2" xfId="10377"/>
    <cellStyle name="Comma 2 9 2 2 2 2 2 2 2" xfId="10378"/>
    <cellStyle name="Comma 2 9 2 2 2 2 2 2 3" xfId="10379"/>
    <cellStyle name="Comma 2 9 2 2 2 2 2 3" xfId="10380"/>
    <cellStyle name="Comma 2 9 2 2 2 2 2 3 2" xfId="10381"/>
    <cellStyle name="Comma 2 9 2 2 2 2 2 3 3" xfId="10382"/>
    <cellStyle name="Comma 2 9 2 2 2 2 2 4" xfId="10383"/>
    <cellStyle name="Comma 2 9 2 2 2 2 2 4 2" xfId="10384"/>
    <cellStyle name="Comma 2 9 2 2 2 2 2 4 3" xfId="10385"/>
    <cellStyle name="Comma 2 9 2 2 2 2 2 5" xfId="10386"/>
    <cellStyle name="Comma 2 9 2 2 2 2 2 5 2" xfId="10387"/>
    <cellStyle name="Comma 2 9 2 2 2 2 2 5 3" xfId="10388"/>
    <cellStyle name="Comma 2 9 2 2 2 2 2 6" xfId="10389"/>
    <cellStyle name="Comma 2 9 2 2 2 2 2 7" xfId="10390"/>
    <cellStyle name="Comma 2 9 2 2 2 2 3" xfId="10391"/>
    <cellStyle name="Comma 2 9 2 2 2 2 3 2" xfId="10392"/>
    <cellStyle name="Comma 2 9 2 2 2 2 3 3" xfId="10393"/>
    <cellStyle name="Comma 2 9 2 2 2 2 4" xfId="10394"/>
    <cellStyle name="Comma 2 9 2 2 2 2 4 2" xfId="10395"/>
    <cellStyle name="Comma 2 9 2 2 2 2 4 3" xfId="10396"/>
    <cellStyle name="Comma 2 9 2 2 2 2 5" xfId="10397"/>
    <cellStyle name="Comma 2 9 2 2 2 2 5 2" xfId="10398"/>
    <cellStyle name="Comma 2 9 2 2 2 2 5 3" xfId="10399"/>
    <cellStyle name="Comma 2 9 2 2 2 2 6" xfId="10400"/>
    <cellStyle name="Comma 2 9 2 2 2 2 6 2" xfId="10401"/>
    <cellStyle name="Comma 2 9 2 2 2 2 6 3" xfId="10402"/>
    <cellStyle name="Comma 2 9 2 2 2 2 7" xfId="10403"/>
    <cellStyle name="Comma 2 9 2 2 2 2 8" xfId="10404"/>
    <cellStyle name="Comma 2 9 2 2 2 3" xfId="10405"/>
    <cellStyle name="Comma 2 9 2 2 2 3 2" xfId="10406"/>
    <cellStyle name="Comma 2 9 2 2 2 3 2 2" xfId="10407"/>
    <cellStyle name="Comma 2 9 2 2 2 3 2 3" xfId="10408"/>
    <cellStyle name="Comma 2 9 2 2 2 3 3" xfId="10409"/>
    <cellStyle name="Comma 2 9 2 2 2 3 3 2" xfId="10410"/>
    <cellStyle name="Comma 2 9 2 2 2 3 3 3" xfId="10411"/>
    <cellStyle name="Comma 2 9 2 2 2 3 4" xfId="10412"/>
    <cellStyle name="Comma 2 9 2 2 2 3 4 2" xfId="10413"/>
    <cellStyle name="Comma 2 9 2 2 2 3 4 3" xfId="10414"/>
    <cellStyle name="Comma 2 9 2 2 2 3 5" xfId="10415"/>
    <cellStyle name="Comma 2 9 2 2 2 3 5 2" xfId="10416"/>
    <cellStyle name="Comma 2 9 2 2 2 3 5 3" xfId="10417"/>
    <cellStyle name="Comma 2 9 2 2 2 3 6" xfId="10418"/>
    <cellStyle name="Comma 2 9 2 2 2 3 7" xfId="10419"/>
    <cellStyle name="Comma 2 9 2 2 2 4" xfId="10420"/>
    <cellStyle name="Comma 2 9 2 2 2 4 2" xfId="10421"/>
    <cellStyle name="Comma 2 9 2 2 2 4 2 2" xfId="10422"/>
    <cellStyle name="Comma 2 9 2 2 2 4 2 3" xfId="10423"/>
    <cellStyle name="Comma 2 9 2 2 2 4 3" xfId="10424"/>
    <cellStyle name="Comma 2 9 2 2 2 4 3 2" xfId="10425"/>
    <cellStyle name="Comma 2 9 2 2 2 4 3 3" xfId="10426"/>
    <cellStyle name="Comma 2 9 2 2 2 4 4" xfId="10427"/>
    <cellStyle name="Comma 2 9 2 2 2 4 4 2" xfId="10428"/>
    <cellStyle name="Comma 2 9 2 2 2 4 4 3" xfId="10429"/>
    <cellStyle name="Comma 2 9 2 2 2 4 5" xfId="10430"/>
    <cellStyle name="Comma 2 9 2 2 2 4 5 2" xfId="10431"/>
    <cellStyle name="Comma 2 9 2 2 2 4 5 3" xfId="10432"/>
    <cellStyle name="Comma 2 9 2 2 2 4 6" xfId="10433"/>
    <cellStyle name="Comma 2 9 2 2 2 4 7" xfId="10434"/>
    <cellStyle name="Comma 2 9 2 2 2 5" xfId="10435"/>
    <cellStyle name="Comma 2 9 2 2 2 5 2" xfId="10436"/>
    <cellStyle name="Comma 2 9 2 2 2 5 2 2" xfId="10437"/>
    <cellStyle name="Comma 2 9 2 2 2 5 2 3" xfId="10438"/>
    <cellStyle name="Comma 2 9 2 2 2 5 3" xfId="10439"/>
    <cellStyle name="Comma 2 9 2 2 2 5 3 2" xfId="10440"/>
    <cellStyle name="Comma 2 9 2 2 2 5 3 3" xfId="10441"/>
    <cellStyle name="Comma 2 9 2 2 2 5 4" xfId="10442"/>
    <cellStyle name="Comma 2 9 2 2 2 5 4 2" xfId="10443"/>
    <cellStyle name="Comma 2 9 2 2 2 5 4 3" xfId="10444"/>
    <cellStyle name="Comma 2 9 2 2 2 5 5" xfId="10445"/>
    <cellStyle name="Comma 2 9 2 2 2 5 5 2" xfId="10446"/>
    <cellStyle name="Comma 2 9 2 2 2 5 5 3" xfId="10447"/>
    <cellStyle name="Comma 2 9 2 2 2 5 6" xfId="10448"/>
    <cellStyle name="Comma 2 9 2 2 2 5 7" xfId="10449"/>
    <cellStyle name="Comma 2 9 2 2 2 6" xfId="10450"/>
    <cellStyle name="Comma 2 9 2 2 2 6 2" xfId="10451"/>
    <cellStyle name="Comma 2 9 2 2 2 6 3" xfId="10452"/>
    <cellStyle name="Comma 2 9 2 2 2 7" xfId="10453"/>
    <cellStyle name="Comma 2 9 2 2 2 7 2" xfId="10454"/>
    <cellStyle name="Comma 2 9 2 2 2 7 3" xfId="10455"/>
    <cellStyle name="Comma 2 9 2 2 2 8" xfId="10456"/>
    <cellStyle name="Comma 2 9 2 2 2 8 2" xfId="10457"/>
    <cellStyle name="Comma 2 9 2 2 2 8 3" xfId="10458"/>
    <cellStyle name="Comma 2 9 2 2 2 9" xfId="10459"/>
    <cellStyle name="Comma 2 9 2 2 2 9 2" xfId="10460"/>
    <cellStyle name="Comma 2 9 2 2 2 9 3" xfId="10461"/>
    <cellStyle name="Comma 2 9 2 2 3" xfId="10462"/>
    <cellStyle name="Comma 2 9 2 2 3 2" xfId="10463"/>
    <cellStyle name="Comma 2 9 2 2 3 2 2" xfId="10464"/>
    <cellStyle name="Comma 2 9 2 2 3 2 2 2" xfId="10465"/>
    <cellStyle name="Comma 2 9 2 2 3 2 2 3" xfId="10466"/>
    <cellStyle name="Comma 2 9 2 2 3 2 3" xfId="10467"/>
    <cellStyle name="Comma 2 9 2 2 3 2 3 2" xfId="10468"/>
    <cellStyle name="Comma 2 9 2 2 3 2 3 3" xfId="10469"/>
    <cellStyle name="Comma 2 9 2 2 3 2 4" xfId="10470"/>
    <cellStyle name="Comma 2 9 2 2 3 2 4 2" xfId="10471"/>
    <cellStyle name="Comma 2 9 2 2 3 2 4 3" xfId="10472"/>
    <cellStyle name="Comma 2 9 2 2 3 2 5" xfId="10473"/>
    <cellStyle name="Comma 2 9 2 2 3 2 5 2" xfId="10474"/>
    <cellStyle name="Comma 2 9 2 2 3 2 5 3" xfId="10475"/>
    <cellStyle name="Comma 2 9 2 2 3 2 6" xfId="10476"/>
    <cellStyle name="Comma 2 9 2 2 3 2 7" xfId="10477"/>
    <cellStyle name="Comma 2 9 2 2 3 3" xfId="10478"/>
    <cellStyle name="Comma 2 9 2 2 3 3 2" xfId="10479"/>
    <cellStyle name="Comma 2 9 2 2 3 3 3" xfId="10480"/>
    <cellStyle name="Comma 2 9 2 2 3 4" xfId="10481"/>
    <cellStyle name="Comma 2 9 2 2 3 4 2" xfId="10482"/>
    <cellStyle name="Comma 2 9 2 2 3 4 3" xfId="10483"/>
    <cellStyle name="Comma 2 9 2 2 3 5" xfId="10484"/>
    <cellStyle name="Comma 2 9 2 2 3 5 2" xfId="10485"/>
    <cellStyle name="Comma 2 9 2 2 3 5 3" xfId="10486"/>
    <cellStyle name="Comma 2 9 2 2 3 6" xfId="10487"/>
    <cellStyle name="Comma 2 9 2 2 3 6 2" xfId="10488"/>
    <cellStyle name="Comma 2 9 2 2 3 6 3" xfId="10489"/>
    <cellStyle name="Comma 2 9 2 2 3 7" xfId="10490"/>
    <cellStyle name="Comma 2 9 2 2 3 8" xfId="10491"/>
    <cellStyle name="Comma 2 9 2 2 4" xfId="10492"/>
    <cellStyle name="Comma 2 9 2 2 4 2" xfId="10493"/>
    <cellStyle name="Comma 2 9 2 2 4 2 2" xfId="10494"/>
    <cellStyle name="Comma 2 9 2 2 4 2 2 2" xfId="10495"/>
    <cellStyle name="Comma 2 9 2 2 4 2 2 3" xfId="10496"/>
    <cellStyle name="Comma 2 9 2 2 4 2 3" xfId="10497"/>
    <cellStyle name="Comma 2 9 2 2 4 2 3 2" xfId="10498"/>
    <cellStyle name="Comma 2 9 2 2 4 2 3 3" xfId="10499"/>
    <cellStyle name="Comma 2 9 2 2 4 2 4" xfId="10500"/>
    <cellStyle name="Comma 2 9 2 2 4 2 4 2" xfId="10501"/>
    <cellStyle name="Comma 2 9 2 2 4 2 4 3" xfId="10502"/>
    <cellStyle name="Comma 2 9 2 2 4 2 5" xfId="10503"/>
    <cellStyle name="Comma 2 9 2 2 4 2 5 2" xfId="10504"/>
    <cellStyle name="Comma 2 9 2 2 4 2 5 3" xfId="10505"/>
    <cellStyle name="Comma 2 9 2 2 4 2 6" xfId="10506"/>
    <cellStyle name="Comma 2 9 2 2 4 2 7" xfId="10507"/>
    <cellStyle name="Comma 2 9 2 2 4 3" xfId="10508"/>
    <cellStyle name="Comma 2 9 2 2 4 3 2" xfId="10509"/>
    <cellStyle name="Comma 2 9 2 2 4 3 3" xfId="10510"/>
    <cellStyle name="Comma 2 9 2 2 4 4" xfId="10511"/>
    <cellStyle name="Comma 2 9 2 2 4 4 2" xfId="10512"/>
    <cellStyle name="Comma 2 9 2 2 4 4 3" xfId="10513"/>
    <cellStyle name="Comma 2 9 2 2 4 5" xfId="10514"/>
    <cellStyle name="Comma 2 9 2 2 4 5 2" xfId="10515"/>
    <cellStyle name="Comma 2 9 2 2 4 5 3" xfId="10516"/>
    <cellStyle name="Comma 2 9 2 2 4 6" xfId="10517"/>
    <cellStyle name="Comma 2 9 2 2 4 6 2" xfId="10518"/>
    <cellStyle name="Comma 2 9 2 2 4 6 3" xfId="10519"/>
    <cellStyle name="Comma 2 9 2 2 4 7" xfId="10520"/>
    <cellStyle name="Comma 2 9 2 2 4 8" xfId="10521"/>
    <cellStyle name="Comma 2 9 2 2 5" xfId="10522"/>
    <cellStyle name="Comma 2 9 2 2 5 2" xfId="10523"/>
    <cellStyle name="Comma 2 9 2 2 5 2 2" xfId="10524"/>
    <cellStyle name="Comma 2 9 2 2 5 2 3" xfId="10525"/>
    <cellStyle name="Comma 2 9 2 2 5 3" xfId="10526"/>
    <cellStyle name="Comma 2 9 2 2 5 3 2" xfId="10527"/>
    <cellStyle name="Comma 2 9 2 2 5 3 3" xfId="10528"/>
    <cellStyle name="Comma 2 9 2 2 5 4" xfId="10529"/>
    <cellStyle name="Comma 2 9 2 2 5 4 2" xfId="10530"/>
    <cellStyle name="Comma 2 9 2 2 5 4 3" xfId="10531"/>
    <cellStyle name="Comma 2 9 2 2 5 5" xfId="10532"/>
    <cellStyle name="Comma 2 9 2 2 5 5 2" xfId="10533"/>
    <cellStyle name="Comma 2 9 2 2 5 5 3" xfId="10534"/>
    <cellStyle name="Comma 2 9 2 2 5 6" xfId="10535"/>
    <cellStyle name="Comma 2 9 2 2 5 7" xfId="10536"/>
    <cellStyle name="Comma 2 9 2 2 6" xfId="10537"/>
    <cellStyle name="Comma 2 9 2 2 6 2" xfId="10538"/>
    <cellStyle name="Comma 2 9 2 2 6 2 2" xfId="10539"/>
    <cellStyle name="Comma 2 9 2 2 6 2 3" xfId="10540"/>
    <cellStyle name="Comma 2 9 2 2 6 3" xfId="10541"/>
    <cellStyle name="Comma 2 9 2 2 6 3 2" xfId="10542"/>
    <cellStyle name="Comma 2 9 2 2 6 3 3" xfId="10543"/>
    <cellStyle name="Comma 2 9 2 2 6 4" xfId="10544"/>
    <cellStyle name="Comma 2 9 2 2 6 4 2" xfId="10545"/>
    <cellStyle name="Comma 2 9 2 2 6 4 3" xfId="10546"/>
    <cellStyle name="Comma 2 9 2 2 6 5" xfId="10547"/>
    <cellStyle name="Comma 2 9 2 2 6 5 2" xfId="10548"/>
    <cellStyle name="Comma 2 9 2 2 6 5 3" xfId="10549"/>
    <cellStyle name="Comma 2 9 2 2 6 6" xfId="10550"/>
    <cellStyle name="Comma 2 9 2 2 6 7" xfId="10551"/>
    <cellStyle name="Comma 2 9 2 2 7" xfId="10552"/>
    <cellStyle name="Comma 2 9 2 2 7 2" xfId="10553"/>
    <cellStyle name="Comma 2 9 2 2 7 2 2" xfId="10554"/>
    <cellStyle name="Comma 2 9 2 2 7 2 3" xfId="10555"/>
    <cellStyle name="Comma 2 9 2 2 7 3" xfId="10556"/>
    <cellStyle name="Comma 2 9 2 2 7 3 2" xfId="10557"/>
    <cellStyle name="Comma 2 9 2 2 7 3 3" xfId="10558"/>
    <cellStyle name="Comma 2 9 2 2 7 4" xfId="10559"/>
    <cellStyle name="Comma 2 9 2 2 7 4 2" xfId="10560"/>
    <cellStyle name="Comma 2 9 2 2 7 4 3" xfId="10561"/>
    <cellStyle name="Comma 2 9 2 2 7 5" xfId="10562"/>
    <cellStyle name="Comma 2 9 2 2 7 5 2" xfId="10563"/>
    <cellStyle name="Comma 2 9 2 2 7 5 3" xfId="10564"/>
    <cellStyle name="Comma 2 9 2 2 7 6" xfId="10565"/>
    <cellStyle name="Comma 2 9 2 2 7 7" xfId="10566"/>
    <cellStyle name="Comma 2 9 2 2 8" xfId="10567"/>
    <cellStyle name="Comma 2 9 2 2 8 2" xfId="10568"/>
    <cellStyle name="Comma 2 9 2 2 8 2 2" xfId="10569"/>
    <cellStyle name="Comma 2 9 2 2 8 2 3" xfId="10570"/>
    <cellStyle name="Comma 2 9 2 2 8 3" xfId="10571"/>
    <cellStyle name="Comma 2 9 2 2 8 3 2" xfId="10572"/>
    <cellStyle name="Comma 2 9 2 2 8 3 3" xfId="10573"/>
    <cellStyle name="Comma 2 9 2 2 8 4" xfId="10574"/>
    <cellStyle name="Comma 2 9 2 2 8 4 2" xfId="10575"/>
    <cellStyle name="Comma 2 9 2 2 8 4 3" xfId="10576"/>
    <cellStyle name="Comma 2 9 2 2 8 5" xfId="10577"/>
    <cellStyle name="Comma 2 9 2 2 8 5 2" xfId="10578"/>
    <cellStyle name="Comma 2 9 2 2 8 5 3" xfId="10579"/>
    <cellStyle name="Comma 2 9 2 2 8 6" xfId="10580"/>
    <cellStyle name="Comma 2 9 2 2 8 7" xfId="10581"/>
    <cellStyle name="Comma 2 9 2 2 9" xfId="10582"/>
    <cellStyle name="Comma 2 9 2 2 9 2" xfId="10583"/>
    <cellStyle name="Comma 2 9 2 2 9 3" xfId="10584"/>
    <cellStyle name="Comma 2 9 2 3" xfId="10585"/>
    <cellStyle name="Comma 2 9 2 3 10" xfId="10586"/>
    <cellStyle name="Comma 2 9 2 3 11" xfId="10587"/>
    <cellStyle name="Comma 2 9 2 3 2" xfId="10588"/>
    <cellStyle name="Comma 2 9 2 3 2 2" xfId="10589"/>
    <cellStyle name="Comma 2 9 2 3 2 2 2" xfId="10590"/>
    <cellStyle name="Comma 2 9 2 3 2 2 2 2" xfId="10591"/>
    <cellStyle name="Comma 2 9 2 3 2 2 2 3" xfId="10592"/>
    <cellStyle name="Comma 2 9 2 3 2 2 3" xfId="10593"/>
    <cellStyle name="Comma 2 9 2 3 2 2 3 2" xfId="10594"/>
    <cellStyle name="Comma 2 9 2 3 2 2 3 3" xfId="10595"/>
    <cellStyle name="Comma 2 9 2 3 2 2 4" xfId="10596"/>
    <cellStyle name="Comma 2 9 2 3 2 2 4 2" xfId="10597"/>
    <cellStyle name="Comma 2 9 2 3 2 2 4 3" xfId="10598"/>
    <cellStyle name="Comma 2 9 2 3 2 2 5" xfId="10599"/>
    <cellStyle name="Comma 2 9 2 3 2 2 5 2" xfId="10600"/>
    <cellStyle name="Comma 2 9 2 3 2 2 5 3" xfId="10601"/>
    <cellStyle name="Comma 2 9 2 3 2 2 6" xfId="10602"/>
    <cellStyle name="Comma 2 9 2 3 2 2 7" xfId="10603"/>
    <cellStyle name="Comma 2 9 2 3 2 3" xfId="10604"/>
    <cellStyle name="Comma 2 9 2 3 2 3 2" xfId="10605"/>
    <cellStyle name="Comma 2 9 2 3 2 3 3" xfId="10606"/>
    <cellStyle name="Comma 2 9 2 3 2 4" xfId="10607"/>
    <cellStyle name="Comma 2 9 2 3 2 4 2" xfId="10608"/>
    <cellStyle name="Comma 2 9 2 3 2 4 3" xfId="10609"/>
    <cellStyle name="Comma 2 9 2 3 2 5" xfId="10610"/>
    <cellStyle name="Comma 2 9 2 3 2 5 2" xfId="10611"/>
    <cellStyle name="Comma 2 9 2 3 2 5 3" xfId="10612"/>
    <cellStyle name="Comma 2 9 2 3 2 6" xfId="10613"/>
    <cellStyle name="Comma 2 9 2 3 2 6 2" xfId="10614"/>
    <cellStyle name="Comma 2 9 2 3 2 6 3" xfId="10615"/>
    <cellStyle name="Comma 2 9 2 3 2 7" xfId="10616"/>
    <cellStyle name="Comma 2 9 2 3 2 8" xfId="10617"/>
    <cellStyle name="Comma 2 9 2 3 3" xfId="10618"/>
    <cellStyle name="Comma 2 9 2 3 3 2" xfId="10619"/>
    <cellStyle name="Comma 2 9 2 3 3 2 2" xfId="10620"/>
    <cellStyle name="Comma 2 9 2 3 3 2 3" xfId="10621"/>
    <cellStyle name="Comma 2 9 2 3 3 3" xfId="10622"/>
    <cellStyle name="Comma 2 9 2 3 3 3 2" xfId="10623"/>
    <cellStyle name="Comma 2 9 2 3 3 3 3" xfId="10624"/>
    <cellStyle name="Comma 2 9 2 3 3 4" xfId="10625"/>
    <cellStyle name="Comma 2 9 2 3 3 4 2" xfId="10626"/>
    <cellStyle name="Comma 2 9 2 3 3 4 3" xfId="10627"/>
    <cellStyle name="Comma 2 9 2 3 3 5" xfId="10628"/>
    <cellStyle name="Comma 2 9 2 3 3 5 2" xfId="10629"/>
    <cellStyle name="Comma 2 9 2 3 3 5 3" xfId="10630"/>
    <cellStyle name="Comma 2 9 2 3 3 6" xfId="10631"/>
    <cellStyle name="Comma 2 9 2 3 3 7" xfId="10632"/>
    <cellStyle name="Comma 2 9 2 3 4" xfId="10633"/>
    <cellStyle name="Comma 2 9 2 3 4 2" xfId="10634"/>
    <cellStyle name="Comma 2 9 2 3 4 2 2" xfId="10635"/>
    <cellStyle name="Comma 2 9 2 3 4 2 3" xfId="10636"/>
    <cellStyle name="Comma 2 9 2 3 4 3" xfId="10637"/>
    <cellStyle name="Comma 2 9 2 3 4 3 2" xfId="10638"/>
    <cellStyle name="Comma 2 9 2 3 4 3 3" xfId="10639"/>
    <cellStyle name="Comma 2 9 2 3 4 4" xfId="10640"/>
    <cellStyle name="Comma 2 9 2 3 4 4 2" xfId="10641"/>
    <cellStyle name="Comma 2 9 2 3 4 4 3" xfId="10642"/>
    <cellStyle name="Comma 2 9 2 3 4 5" xfId="10643"/>
    <cellStyle name="Comma 2 9 2 3 4 5 2" xfId="10644"/>
    <cellStyle name="Comma 2 9 2 3 4 5 3" xfId="10645"/>
    <cellStyle name="Comma 2 9 2 3 4 6" xfId="10646"/>
    <cellStyle name="Comma 2 9 2 3 4 7" xfId="10647"/>
    <cellStyle name="Comma 2 9 2 3 5" xfId="10648"/>
    <cellStyle name="Comma 2 9 2 3 5 2" xfId="10649"/>
    <cellStyle name="Comma 2 9 2 3 5 2 2" xfId="10650"/>
    <cellStyle name="Comma 2 9 2 3 5 2 3" xfId="10651"/>
    <cellStyle name="Comma 2 9 2 3 5 3" xfId="10652"/>
    <cellStyle name="Comma 2 9 2 3 5 3 2" xfId="10653"/>
    <cellStyle name="Comma 2 9 2 3 5 3 3" xfId="10654"/>
    <cellStyle name="Comma 2 9 2 3 5 4" xfId="10655"/>
    <cellStyle name="Comma 2 9 2 3 5 4 2" xfId="10656"/>
    <cellStyle name="Comma 2 9 2 3 5 4 3" xfId="10657"/>
    <cellStyle name="Comma 2 9 2 3 5 5" xfId="10658"/>
    <cellStyle name="Comma 2 9 2 3 5 5 2" xfId="10659"/>
    <cellStyle name="Comma 2 9 2 3 5 5 3" xfId="10660"/>
    <cellStyle name="Comma 2 9 2 3 5 6" xfId="10661"/>
    <cellStyle name="Comma 2 9 2 3 5 7" xfId="10662"/>
    <cellStyle name="Comma 2 9 2 3 6" xfId="10663"/>
    <cellStyle name="Comma 2 9 2 3 6 2" xfId="10664"/>
    <cellStyle name="Comma 2 9 2 3 6 3" xfId="10665"/>
    <cellStyle name="Comma 2 9 2 3 7" xfId="10666"/>
    <cellStyle name="Comma 2 9 2 3 7 2" xfId="10667"/>
    <cellStyle name="Comma 2 9 2 3 7 3" xfId="10668"/>
    <cellStyle name="Comma 2 9 2 3 8" xfId="10669"/>
    <cellStyle name="Comma 2 9 2 3 8 2" xfId="10670"/>
    <cellStyle name="Comma 2 9 2 3 8 3" xfId="10671"/>
    <cellStyle name="Comma 2 9 2 3 9" xfId="10672"/>
    <cellStyle name="Comma 2 9 2 3 9 2" xfId="10673"/>
    <cellStyle name="Comma 2 9 2 3 9 3" xfId="10674"/>
    <cellStyle name="Comma 2 9 2 4" xfId="10675"/>
    <cellStyle name="Comma 2 9 2 4 2" xfId="10676"/>
    <cellStyle name="Comma 2 9 2 4 2 2" xfId="10677"/>
    <cellStyle name="Comma 2 9 2 4 2 2 2" xfId="10678"/>
    <cellStyle name="Comma 2 9 2 4 2 2 3" xfId="10679"/>
    <cellStyle name="Comma 2 9 2 4 2 3" xfId="10680"/>
    <cellStyle name="Comma 2 9 2 4 2 3 2" xfId="10681"/>
    <cellStyle name="Comma 2 9 2 4 2 3 3" xfId="10682"/>
    <cellStyle name="Comma 2 9 2 4 2 4" xfId="10683"/>
    <cellStyle name="Comma 2 9 2 4 2 4 2" xfId="10684"/>
    <cellStyle name="Comma 2 9 2 4 2 4 3" xfId="10685"/>
    <cellStyle name="Comma 2 9 2 4 2 5" xfId="10686"/>
    <cellStyle name="Comma 2 9 2 4 2 5 2" xfId="10687"/>
    <cellStyle name="Comma 2 9 2 4 2 5 3" xfId="10688"/>
    <cellStyle name="Comma 2 9 2 4 2 6" xfId="10689"/>
    <cellStyle name="Comma 2 9 2 4 2 7" xfId="10690"/>
    <cellStyle name="Comma 2 9 2 4 3" xfId="10691"/>
    <cellStyle name="Comma 2 9 2 4 3 2" xfId="10692"/>
    <cellStyle name="Comma 2 9 2 4 3 3" xfId="10693"/>
    <cellStyle name="Comma 2 9 2 4 4" xfId="10694"/>
    <cellStyle name="Comma 2 9 2 4 4 2" xfId="10695"/>
    <cellStyle name="Comma 2 9 2 4 4 3" xfId="10696"/>
    <cellStyle name="Comma 2 9 2 4 5" xfId="10697"/>
    <cellStyle name="Comma 2 9 2 4 5 2" xfId="10698"/>
    <cellStyle name="Comma 2 9 2 4 5 3" xfId="10699"/>
    <cellStyle name="Comma 2 9 2 4 6" xfId="10700"/>
    <cellStyle name="Comma 2 9 2 4 6 2" xfId="10701"/>
    <cellStyle name="Comma 2 9 2 4 6 3" xfId="10702"/>
    <cellStyle name="Comma 2 9 2 4 7" xfId="10703"/>
    <cellStyle name="Comma 2 9 2 4 8" xfId="10704"/>
    <cellStyle name="Comma 2 9 2 5" xfId="10705"/>
    <cellStyle name="Comma 2 9 2 5 2" xfId="10706"/>
    <cellStyle name="Comma 2 9 2 5 2 2" xfId="10707"/>
    <cellStyle name="Comma 2 9 2 5 2 2 2" xfId="10708"/>
    <cellStyle name="Comma 2 9 2 5 2 2 3" xfId="10709"/>
    <cellStyle name="Comma 2 9 2 5 2 3" xfId="10710"/>
    <cellStyle name="Comma 2 9 2 5 2 3 2" xfId="10711"/>
    <cellStyle name="Comma 2 9 2 5 2 3 3" xfId="10712"/>
    <cellStyle name="Comma 2 9 2 5 2 4" xfId="10713"/>
    <cellStyle name="Comma 2 9 2 5 2 4 2" xfId="10714"/>
    <cellStyle name="Comma 2 9 2 5 2 4 3" xfId="10715"/>
    <cellStyle name="Comma 2 9 2 5 2 5" xfId="10716"/>
    <cellStyle name="Comma 2 9 2 5 2 5 2" xfId="10717"/>
    <cellStyle name="Comma 2 9 2 5 2 5 3" xfId="10718"/>
    <cellStyle name="Comma 2 9 2 5 2 6" xfId="10719"/>
    <cellStyle name="Comma 2 9 2 5 2 7" xfId="10720"/>
    <cellStyle name="Comma 2 9 2 5 3" xfId="10721"/>
    <cellStyle name="Comma 2 9 2 5 3 2" xfId="10722"/>
    <cellStyle name="Comma 2 9 2 5 3 3" xfId="10723"/>
    <cellStyle name="Comma 2 9 2 5 4" xfId="10724"/>
    <cellStyle name="Comma 2 9 2 5 4 2" xfId="10725"/>
    <cellStyle name="Comma 2 9 2 5 4 3" xfId="10726"/>
    <cellStyle name="Comma 2 9 2 5 5" xfId="10727"/>
    <cellStyle name="Comma 2 9 2 5 5 2" xfId="10728"/>
    <cellStyle name="Comma 2 9 2 5 5 3" xfId="10729"/>
    <cellStyle name="Comma 2 9 2 5 6" xfId="10730"/>
    <cellStyle name="Comma 2 9 2 5 6 2" xfId="10731"/>
    <cellStyle name="Comma 2 9 2 5 6 3" xfId="10732"/>
    <cellStyle name="Comma 2 9 2 5 7" xfId="10733"/>
    <cellStyle name="Comma 2 9 2 5 8" xfId="10734"/>
    <cellStyle name="Comma 2 9 2 6" xfId="10735"/>
    <cellStyle name="Comma 2 9 2 6 2" xfId="10736"/>
    <cellStyle name="Comma 2 9 2 6 2 2" xfId="10737"/>
    <cellStyle name="Comma 2 9 2 6 2 3" xfId="10738"/>
    <cellStyle name="Comma 2 9 2 6 3" xfId="10739"/>
    <cellStyle name="Comma 2 9 2 6 3 2" xfId="10740"/>
    <cellStyle name="Comma 2 9 2 6 3 3" xfId="10741"/>
    <cellStyle name="Comma 2 9 2 6 4" xfId="10742"/>
    <cellStyle name="Comma 2 9 2 6 4 2" xfId="10743"/>
    <cellStyle name="Comma 2 9 2 6 4 3" xfId="10744"/>
    <cellStyle name="Comma 2 9 2 6 5" xfId="10745"/>
    <cellStyle name="Comma 2 9 2 6 5 2" xfId="10746"/>
    <cellStyle name="Comma 2 9 2 6 5 3" xfId="10747"/>
    <cellStyle name="Comma 2 9 2 6 6" xfId="10748"/>
    <cellStyle name="Comma 2 9 2 6 7" xfId="10749"/>
    <cellStyle name="Comma 2 9 2 7" xfId="10750"/>
    <cellStyle name="Comma 2 9 2 7 2" xfId="10751"/>
    <cellStyle name="Comma 2 9 2 7 2 2" xfId="10752"/>
    <cellStyle name="Comma 2 9 2 7 2 3" xfId="10753"/>
    <cellStyle name="Comma 2 9 2 7 3" xfId="10754"/>
    <cellStyle name="Comma 2 9 2 7 3 2" xfId="10755"/>
    <cellStyle name="Comma 2 9 2 7 3 3" xfId="10756"/>
    <cellStyle name="Comma 2 9 2 7 4" xfId="10757"/>
    <cellStyle name="Comma 2 9 2 7 4 2" xfId="10758"/>
    <cellStyle name="Comma 2 9 2 7 4 3" xfId="10759"/>
    <cellStyle name="Comma 2 9 2 7 5" xfId="10760"/>
    <cellStyle name="Comma 2 9 2 7 5 2" xfId="10761"/>
    <cellStyle name="Comma 2 9 2 7 5 3" xfId="10762"/>
    <cellStyle name="Comma 2 9 2 7 6" xfId="10763"/>
    <cellStyle name="Comma 2 9 2 7 7" xfId="10764"/>
    <cellStyle name="Comma 2 9 2 8" xfId="10765"/>
    <cellStyle name="Comma 2 9 2 8 2" xfId="10766"/>
    <cellStyle name="Comma 2 9 2 8 2 2" xfId="10767"/>
    <cellStyle name="Comma 2 9 2 8 2 3" xfId="10768"/>
    <cellStyle name="Comma 2 9 2 8 3" xfId="10769"/>
    <cellStyle name="Comma 2 9 2 8 3 2" xfId="10770"/>
    <cellStyle name="Comma 2 9 2 8 3 3" xfId="10771"/>
    <cellStyle name="Comma 2 9 2 8 4" xfId="10772"/>
    <cellStyle name="Comma 2 9 2 8 4 2" xfId="10773"/>
    <cellStyle name="Comma 2 9 2 8 4 3" xfId="10774"/>
    <cellStyle name="Comma 2 9 2 8 5" xfId="10775"/>
    <cellStyle name="Comma 2 9 2 8 5 2" xfId="10776"/>
    <cellStyle name="Comma 2 9 2 8 5 3" xfId="10777"/>
    <cellStyle name="Comma 2 9 2 8 6" xfId="10778"/>
    <cellStyle name="Comma 2 9 2 8 7" xfId="10779"/>
    <cellStyle name="Comma 2 9 2 9" xfId="10780"/>
    <cellStyle name="Comma 2 9 2 9 2" xfId="10781"/>
    <cellStyle name="Comma 2 9 2 9 2 2" xfId="10782"/>
    <cellStyle name="Comma 2 9 2 9 2 3" xfId="10783"/>
    <cellStyle name="Comma 2 9 2 9 3" xfId="10784"/>
    <cellStyle name="Comma 2 9 2 9 3 2" xfId="10785"/>
    <cellStyle name="Comma 2 9 2 9 3 3" xfId="10786"/>
    <cellStyle name="Comma 2 9 2 9 4" xfId="10787"/>
    <cellStyle name="Comma 2 9 2 9 4 2" xfId="10788"/>
    <cellStyle name="Comma 2 9 2 9 4 3" xfId="10789"/>
    <cellStyle name="Comma 2 9 2 9 5" xfId="10790"/>
    <cellStyle name="Comma 2 9 2 9 5 2" xfId="10791"/>
    <cellStyle name="Comma 2 9 2 9 5 3" xfId="10792"/>
    <cellStyle name="Comma 2 9 2 9 6" xfId="10793"/>
    <cellStyle name="Comma 2 9 2 9 7" xfId="10794"/>
    <cellStyle name="Comma 2 9 3" xfId="10795"/>
    <cellStyle name="Comma 2 9 3 10" xfId="10796"/>
    <cellStyle name="Comma 2 9 3 10 2" xfId="10797"/>
    <cellStyle name="Comma 2 9 3 10 3" xfId="10798"/>
    <cellStyle name="Comma 2 9 3 11" xfId="10799"/>
    <cellStyle name="Comma 2 9 3 11 2" xfId="10800"/>
    <cellStyle name="Comma 2 9 3 11 3" xfId="10801"/>
    <cellStyle name="Comma 2 9 3 12" xfId="10802"/>
    <cellStyle name="Comma 2 9 3 12 2" xfId="10803"/>
    <cellStyle name="Comma 2 9 3 12 3" xfId="10804"/>
    <cellStyle name="Comma 2 9 3 13" xfId="10805"/>
    <cellStyle name="Comma 2 9 3 14" xfId="10806"/>
    <cellStyle name="Comma 2 9 3 2" xfId="10807"/>
    <cellStyle name="Comma 2 9 3 2 10" xfId="10808"/>
    <cellStyle name="Comma 2 9 3 2 11" xfId="10809"/>
    <cellStyle name="Comma 2 9 3 2 2" xfId="10810"/>
    <cellStyle name="Comma 2 9 3 2 2 2" xfId="10811"/>
    <cellStyle name="Comma 2 9 3 2 2 2 2" xfId="10812"/>
    <cellStyle name="Comma 2 9 3 2 2 2 2 2" xfId="10813"/>
    <cellStyle name="Comma 2 9 3 2 2 2 2 3" xfId="10814"/>
    <cellStyle name="Comma 2 9 3 2 2 2 3" xfId="10815"/>
    <cellStyle name="Comma 2 9 3 2 2 2 3 2" xfId="10816"/>
    <cellStyle name="Comma 2 9 3 2 2 2 3 3" xfId="10817"/>
    <cellStyle name="Comma 2 9 3 2 2 2 4" xfId="10818"/>
    <cellStyle name="Comma 2 9 3 2 2 2 4 2" xfId="10819"/>
    <cellStyle name="Comma 2 9 3 2 2 2 4 3" xfId="10820"/>
    <cellStyle name="Comma 2 9 3 2 2 2 5" xfId="10821"/>
    <cellStyle name="Comma 2 9 3 2 2 2 5 2" xfId="10822"/>
    <cellStyle name="Comma 2 9 3 2 2 2 5 3" xfId="10823"/>
    <cellStyle name="Comma 2 9 3 2 2 2 6" xfId="10824"/>
    <cellStyle name="Comma 2 9 3 2 2 2 7" xfId="10825"/>
    <cellStyle name="Comma 2 9 3 2 2 3" xfId="10826"/>
    <cellStyle name="Comma 2 9 3 2 2 3 2" xfId="10827"/>
    <cellStyle name="Comma 2 9 3 2 2 3 3" xfId="10828"/>
    <cellStyle name="Comma 2 9 3 2 2 4" xfId="10829"/>
    <cellStyle name="Comma 2 9 3 2 2 4 2" xfId="10830"/>
    <cellStyle name="Comma 2 9 3 2 2 4 3" xfId="10831"/>
    <cellStyle name="Comma 2 9 3 2 2 5" xfId="10832"/>
    <cellStyle name="Comma 2 9 3 2 2 5 2" xfId="10833"/>
    <cellStyle name="Comma 2 9 3 2 2 5 3" xfId="10834"/>
    <cellStyle name="Comma 2 9 3 2 2 6" xfId="10835"/>
    <cellStyle name="Comma 2 9 3 2 2 6 2" xfId="10836"/>
    <cellStyle name="Comma 2 9 3 2 2 6 3" xfId="10837"/>
    <cellStyle name="Comma 2 9 3 2 2 7" xfId="10838"/>
    <cellStyle name="Comma 2 9 3 2 2 8" xfId="10839"/>
    <cellStyle name="Comma 2 9 3 2 3" xfId="10840"/>
    <cellStyle name="Comma 2 9 3 2 3 2" xfId="10841"/>
    <cellStyle name="Comma 2 9 3 2 3 2 2" xfId="10842"/>
    <cellStyle name="Comma 2 9 3 2 3 2 3" xfId="10843"/>
    <cellStyle name="Comma 2 9 3 2 3 3" xfId="10844"/>
    <cellStyle name="Comma 2 9 3 2 3 3 2" xfId="10845"/>
    <cellStyle name="Comma 2 9 3 2 3 3 3" xfId="10846"/>
    <cellStyle name="Comma 2 9 3 2 3 4" xfId="10847"/>
    <cellStyle name="Comma 2 9 3 2 3 4 2" xfId="10848"/>
    <cellStyle name="Comma 2 9 3 2 3 4 3" xfId="10849"/>
    <cellStyle name="Comma 2 9 3 2 3 5" xfId="10850"/>
    <cellStyle name="Comma 2 9 3 2 3 5 2" xfId="10851"/>
    <cellStyle name="Comma 2 9 3 2 3 5 3" xfId="10852"/>
    <cellStyle name="Comma 2 9 3 2 3 6" xfId="10853"/>
    <cellStyle name="Comma 2 9 3 2 3 7" xfId="10854"/>
    <cellStyle name="Comma 2 9 3 2 4" xfId="10855"/>
    <cellStyle name="Comma 2 9 3 2 4 2" xfId="10856"/>
    <cellStyle name="Comma 2 9 3 2 4 2 2" xfId="10857"/>
    <cellStyle name="Comma 2 9 3 2 4 2 3" xfId="10858"/>
    <cellStyle name="Comma 2 9 3 2 4 3" xfId="10859"/>
    <cellStyle name="Comma 2 9 3 2 4 3 2" xfId="10860"/>
    <cellStyle name="Comma 2 9 3 2 4 3 3" xfId="10861"/>
    <cellStyle name="Comma 2 9 3 2 4 4" xfId="10862"/>
    <cellStyle name="Comma 2 9 3 2 4 4 2" xfId="10863"/>
    <cellStyle name="Comma 2 9 3 2 4 4 3" xfId="10864"/>
    <cellStyle name="Comma 2 9 3 2 4 5" xfId="10865"/>
    <cellStyle name="Comma 2 9 3 2 4 5 2" xfId="10866"/>
    <cellStyle name="Comma 2 9 3 2 4 5 3" xfId="10867"/>
    <cellStyle name="Comma 2 9 3 2 4 6" xfId="10868"/>
    <cellStyle name="Comma 2 9 3 2 4 7" xfId="10869"/>
    <cellStyle name="Comma 2 9 3 2 5" xfId="10870"/>
    <cellStyle name="Comma 2 9 3 2 5 2" xfId="10871"/>
    <cellStyle name="Comma 2 9 3 2 5 2 2" xfId="10872"/>
    <cellStyle name="Comma 2 9 3 2 5 2 3" xfId="10873"/>
    <cellStyle name="Comma 2 9 3 2 5 3" xfId="10874"/>
    <cellStyle name="Comma 2 9 3 2 5 3 2" xfId="10875"/>
    <cellStyle name="Comma 2 9 3 2 5 3 3" xfId="10876"/>
    <cellStyle name="Comma 2 9 3 2 5 4" xfId="10877"/>
    <cellStyle name="Comma 2 9 3 2 5 4 2" xfId="10878"/>
    <cellStyle name="Comma 2 9 3 2 5 4 3" xfId="10879"/>
    <cellStyle name="Comma 2 9 3 2 5 5" xfId="10880"/>
    <cellStyle name="Comma 2 9 3 2 5 5 2" xfId="10881"/>
    <cellStyle name="Comma 2 9 3 2 5 5 3" xfId="10882"/>
    <cellStyle name="Comma 2 9 3 2 5 6" xfId="10883"/>
    <cellStyle name="Comma 2 9 3 2 5 7" xfId="10884"/>
    <cellStyle name="Comma 2 9 3 2 6" xfId="10885"/>
    <cellStyle name="Comma 2 9 3 2 6 2" xfId="10886"/>
    <cellStyle name="Comma 2 9 3 2 6 3" xfId="10887"/>
    <cellStyle name="Comma 2 9 3 2 7" xfId="10888"/>
    <cellStyle name="Comma 2 9 3 2 7 2" xfId="10889"/>
    <cellStyle name="Comma 2 9 3 2 7 3" xfId="10890"/>
    <cellStyle name="Comma 2 9 3 2 8" xfId="10891"/>
    <cellStyle name="Comma 2 9 3 2 8 2" xfId="10892"/>
    <cellStyle name="Comma 2 9 3 2 8 3" xfId="10893"/>
    <cellStyle name="Comma 2 9 3 2 9" xfId="10894"/>
    <cellStyle name="Comma 2 9 3 2 9 2" xfId="10895"/>
    <cellStyle name="Comma 2 9 3 2 9 3" xfId="10896"/>
    <cellStyle name="Comma 2 9 3 3" xfId="10897"/>
    <cellStyle name="Comma 2 9 3 3 2" xfId="10898"/>
    <cellStyle name="Comma 2 9 3 3 2 2" xfId="10899"/>
    <cellStyle name="Comma 2 9 3 3 2 2 2" xfId="10900"/>
    <cellStyle name="Comma 2 9 3 3 2 2 3" xfId="10901"/>
    <cellStyle name="Comma 2 9 3 3 2 3" xfId="10902"/>
    <cellStyle name="Comma 2 9 3 3 2 3 2" xfId="10903"/>
    <cellStyle name="Comma 2 9 3 3 2 3 3" xfId="10904"/>
    <cellStyle name="Comma 2 9 3 3 2 4" xfId="10905"/>
    <cellStyle name="Comma 2 9 3 3 2 4 2" xfId="10906"/>
    <cellStyle name="Comma 2 9 3 3 2 4 3" xfId="10907"/>
    <cellStyle name="Comma 2 9 3 3 2 5" xfId="10908"/>
    <cellStyle name="Comma 2 9 3 3 2 5 2" xfId="10909"/>
    <cellStyle name="Comma 2 9 3 3 2 5 3" xfId="10910"/>
    <cellStyle name="Comma 2 9 3 3 2 6" xfId="10911"/>
    <cellStyle name="Comma 2 9 3 3 2 7" xfId="10912"/>
    <cellStyle name="Comma 2 9 3 3 3" xfId="10913"/>
    <cellStyle name="Comma 2 9 3 3 3 2" xfId="10914"/>
    <cellStyle name="Comma 2 9 3 3 3 3" xfId="10915"/>
    <cellStyle name="Comma 2 9 3 3 4" xfId="10916"/>
    <cellStyle name="Comma 2 9 3 3 4 2" xfId="10917"/>
    <cellStyle name="Comma 2 9 3 3 4 3" xfId="10918"/>
    <cellStyle name="Comma 2 9 3 3 5" xfId="10919"/>
    <cellStyle name="Comma 2 9 3 3 5 2" xfId="10920"/>
    <cellStyle name="Comma 2 9 3 3 5 3" xfId="10921"/>
    <cellStyle name="Comma 2 9 3 3 6" xfId="10922"/>
    <cellStyle name="Comma 2 9 3 3 6 2" xfId="10923"/>
    <cellStyle name="Comma 2 9 3 3 6 3" xfId="10924"/>
    <cellStyle name="Comma 2 9 3 3 7" xfId="10925"/>
    <cellStyle name="Comma 2 9 3 3 8" xfId="10926"/>
    <cellStyle name="Comma 2 9 3 4" xfId="10927"/>
    <cellStyle name="Comma 2 9 3 4 2" xfId="10928"/>
    <cellStyle name="Comma 2 9 3 4 2 2" xfId="10929"/>
    <cellStyle name="Comma 2 9 3 4 2 2 2" xfId="10930"/>
    <cellStyle name="Comma 2 9 3 4 2 2 3" xfId="10931"/>
    <cellStyle name="Comma 2 9 3 4 2 3" xfId="10932"/>
    <cellStyle name="Comma 2 9 3 4 2 3 2" xfId="10933"/>
    <cellStyle name="Comma 2 9 3 4 2 3 3" xfId="10934"/>
    <cellStyle name="Comma 2 9 3 4 2 4" xfId="10935"/>
    <cellStyle name="Comma 2 9 3 4 2 4 2" xfId="10936"/>
    <cellStyle name="Comma 2 9 3 4 2 4 3" xfId="10937"/>
    <cellStyle name="Comma 2 9 3 4 2 5" xfId="10938"/>
    <cellStyle name="Comma 2 9 3 4 2 5 2" xfId="10939"/>
    <cellStyle name="Comma 2 9 3 4 2 5 3" xfId="10940"/>
    <cellStyle name="Comma 2 9 3 4 2 6" xfId="10941"/>
    <cellStyle name="Comma 2 9 3 4 2 7" xfId="10942"/>
    <cellStyle name="Comma 2 9 3 4 3" xfId="10943"/>
    <cellStyle name="Comma 2 9 3 4 3 2" xfId="10944"/>
    <cellStyle name="Comma 2 9 3 4 3 3" xfId="10945"/>
    <cellStyle name="Comma 2 9 3 4 4" xfId="10946"/>
    <cellStyle name="Comma 2 9 3 4 4 2" xfId="10947"/>
    <cellStyle name="Comma 2 9 3 4 4 3" xfId="10948"/>
    <cellStyle name="Comma 2 9 3 4 5" xfId="10949"/>
    <cellStyle name="Comma 2 9 3 4 5 2" xfId="10950"/>
    <cellStyle name="Comma 2 9 3 4 5 3" xfId="10951"/>
    <cellStyle name="Comma 2 9 3 4 6" xfId="10952"/>
    <cellStyle name="Comma 2 9 3 4 6 2" xfId="10953"/>
    <cellStyle name="Comma 2 9 3 4 6 3" xfId="10954"/>
    <cellStyle name="Comma 2 9 3 4 7" xfId="10955"/>
    <cellStyle name="Comma 2 9 3 4 8" xfId="10956"/>
    <cellStyle name="Comma 2 9 3 5" xfId="10957"/>
    <cellStyle name="Comma 2 9 3 5 2" xfId="10958"/>
    <cellStyle name="Comma 2 9 3 5 2 2" xfId="10959"/>
    <cellStyle name="Comma 2 9 3 5 2 3" xfId="10960"/>
    <cellStyle name="Comma 2 9 3 5 3" xfId="10961"/>
    <cellStyle name="Comma 2 9 3 5 3 2" xfId="10962"/>
    <cellStyle name="Comma 2 9 3 5 3 3" xfId="10963"/>
    <cellStyle name="Comma 2 9 3 5 4" xfId="10964"/>
    <cellStyle name="Comma 2 9 3 5 4 2" xfId="10965"/>
    <cellStyle name="Comma 2 9 3 5 4 3" xfId="10966"/>
    <cellStyle name="Comma 2 9 3 5 5" xfId="10967"/>
    <cellStyle name="Comma 2 9 3 5 5 2" xfId="10968"/>
    <cellStyle name="Comma 2 9 3 5 5 3" xfId="10969"/>
    <cellStyle name="Comma 2 9 3 5 6" xfId="10970"/>
    <cellStyle name="Comma 2 9 3 5 7" xfId="10971"/>
    <cellStyle name="Comma 2 9 3 6" xfId="10972"/>
    <cellStyle name="Comma 2 9 3 6 2" xfId="10973"/>
    <cellStyle name="Comma 2 9 3 6 2 2" xfId="10974"/>
    <cellStyle name="Comma 2 9 3 6 2 3" xfId="10975"/>
    <cellStyle name="Comma 2 9 3 6 3" xfId="10976"/>
    <cellStyle name="Comma 2 9 3 6 3 2" xfId="10977"/>
    <cellStyle name="Comma 2 9 3 6 3 3" xfId="10978"/>
    <cellStyle name="Comma 2 9 3 6 4" xfId="10979"/>
    <cellStyle name="Comma 2 9 3 6 4 2" xfId="10980"/>
    <cellStyle name="Comma 2 9 3 6 4 3" xfId="10981"/>
    <cellStyle name="Comma 2 9 3 6 5" xfId="10982"/>
    <cellStyle name="Comma 2 9 3 6 5 2" xfId="10983"/>
    <cellStyle name="Comma 2 9 3 6 5 3" xfId="10984"/>
    <cellStyle name="Comma 2 9 3 6 6" xfId="10985"/>
    <cellStyle name="Comma 2 9 3 6 7" xfId="10986"/>
    <cellStyle name="Comma 2 9 3 7" xfId="10987"/>
    <cellStyle name="Comma 2 9 3 7 2" xfId="10988"/>
    <cellStyle name="Comma 2 9 3 7 2 2" xfId="10989"/>
    <cellStyle name="Comma 2 9 3 7 2 3" xfId="10990"/>
    <cellStyle name="Comma 2 9 3 7 3" xfId="10991"/>
    <cellStyle name="Comma 2 9 3 7 3 2" xfId="10992"/>
    <cellStyle name="Comma 2 9 3 7 3 3" xfId="10993"/>
    <cellStyle name="Comma 2 9 3 7 4" xfId="10994"/>
    <cellStyle name="Comma 2 9 3 7 4 2" xfId="10995"/>
    <cellStyle name="Comma 2 9 3 7 4 3" xfId="10996"/>
    <cellStyle name="Comma 2 9 3 7 5" xfId="10997"/>
    <cellStyle name="Comma 2 9 3 7 5 2" xfId="10998"/>
    <cellStyle name="Comma 2 9 3 7 5 3" xfId="10999"/>
    <cellStyle name="Comma 2 9 3 7 6" xfId="11000"/>
    <cellStyle name="Comma 2 9 3 7 7" xfId="11001"/>
    <cellStyle name="Comma 2 9 3 8" xfId="11002"/>
    <cellStyle name="Comma 2 9 3 8 2" xfId="11003"/>
    <cellStyle name="Comma 2 9 3 8 2 2" xfId="11004"/>
    <cellStyle name="Comma 2 9 3 8 2 3" xfId="11005"/>
    <cellStyle name="Comma 2 9 3 8 3" xfId="11006"/>
    <cellStyle name="Comma 2 9 3 8 3 2" xfId="11007"/>
    <cellStyle name="Comma 2 9 3 8 3 3" xfId="11008"/>
    <cellStyle name="Comma 2 9 3 8 4" xfId="11009"/>
    <cellStyle name="Comma 2 9 3 8 4 2" xfId="11010"/>
    <cellStyle name="Comma 2 9 3 8 4 3" xfId="11011"/>
    <cellStyle name="Comma 2 9 3 8 5" xfId="11012"/>
    <cellStyle name="Comma 2 9 3 8 5 2" xfId="11013"/>
    <cellStyle name="Comma 2 9 3 8 5 3" xfId="11014"/>
    <cellStyle name="Comma 2 9 3 8 6" xfId="11015"/>
    <cellStyle name="Comma 2 9 3 8 7" xfId="11016"/>
    <cellStyle name="Comma 2 9 3 9" xfId="11017"/>
    <cellStyle name="Comma 2 9 3 9 2" xfId="11018"/>
    <cellStyle name="Comma 2 9 3 9 3" xfId="11019"/>
    <cellStyle name="Comma 2 9 4" xfId="11020"/>
    <cellStyle name="Comma 2 9 4 10" xfId="11021"/>
    <cellStyle name="Comma 2 9 4 11" xfId="11022"/>
    <cellStyle name="Comma 2 9 4 2" xfId="11023"/>
    <cellStyle name="Comma 2 9 4 2 2" xfId="11024"/>
    <cellStyle name="Comma 2 9 4 2 2 2" xfId="11025"/>
    <cellStyle name="Comma 2 9 4 2 2 2 2" xfId="11026"/>
    <cellStyle name="Comma 2 9 4 2 2 2 3" xfId="11027"/>
    <cellStyle name="Comma 2 9 4 2 2 3" xfId="11028"/>
    <cellStyle name="Comma 2 9 4 2 2 3 2" xfId="11029"/>
    <cellStyle name="Comma 2 9 4 2 2 3 3" xfId="11030"/>
    <cellStyle name="Comma 2 9 4 2 2 4" xfId="11031"/>
    <cellStyle name="Comma 2 9 4 2 2 4 2" xfId="11032"/>
    <cellStyle name="Comma 2 9 4 2 2 4 3" xfId="11033"/>
    <cellStyle name="Comma 2 9 4 2 2 5" xfId="11034"/>
    <cellStyle name="Comma 2 9 4 2 2 5 2" xfId="11035"/>
    <cellStyle name="Comma 2 9 4 2 2 5 3" xfId="11036"/>
    <cellStyle name="Comma 2 9 4 2 2 6" xfId="11037"/>
    <cellStyle name="Comma 2 9 4 2 2 7" xfId="11038"/>
    <cellStyle name="Comma 2 9 4 2 3" xfId="11039"/>
    <cellStyle name="Comma 2 9 4 2 3 2" xfId="11040"/>
    <cellStyle name="Comma 2 9 4 2 3 3" xfId="11041"/>
    <cellStyle name="Comma 2 9 4 2 4" xfId="11042"/>
    <cellStyle name="Comma 2 9 4 2 4 2" xfId="11043"/>
    <cellStyle name="Comma 2 9 4 2 4 3" xfId="11044"/>
    <cellStyle name="Comma 2 9 4 2 5" xfId="11045"/>
    <cellStyle name="Comma 2 9 4 2 5 2" xfId="11046"/>
    <cellStyle name="Comma 2 9 4 2 5 3" xfId="11047"/>
    <cellStyle name="Comma 2 9 4 2 6" xfId="11048"/>
    <cellStyle name="Comma 2 9 4 2 6 2" xfId="11049"/>
    <cellStyle name="Comma 2 9 4 2 6 3" xfId="11050"/>
    <cellStyle name="Comma 2 9 4 2 7" xfId="11051"/>
    <cellStyle name="Comma 2 9 4 2 8" xfId="11052"/>
    <cellStyle name="Comma 2 9 4 3" xfId="11053"/>
    <cellStyle name="Comma 2 9 4 3 2" xfId="11054"/>
    <cellStyle name="Comma 2 9 4 3 2 2" xfId="11055"/>
    <cellStyle name="Comma 2 9 4 3 2 3" xfId="11056"/>
    <cellStyle name="Comma 2 9 4 3 3" xfId="11057"/>
    <cellStyle name="Comma 2 9 4 3 3 2" xfId="11058"/>
    <cellStyle name="Comma 2 9 4 3 3 3" xfId="11059"/>
    <cellStyle name="Comma 2 9 4 3 4" xfId="11060"/>
    <cellStyle name="Comma 2 9 4 3 4 2" xfId="11061"/>
    <cellStyle name="Comma 2 9 4 3 4 3" xfId="11062"/>
    <cellStyle name="Comma 2 9 4 3 5" xfId="11063"/>
    <cellStyle name="Comma 2 9 4 3 5 2" xfId="11064"/>
    <cellStyle name="Comma 2 9 4 3 5 3" xfId="11065"/>
    <cellStyle name="Comma 2 9 4 3 6" xfId="11066"/>
    <cellStyle name="Comma 2 9 4 3 7" xfId="11067"/>
    <cellStyle name="Comma 2 9 4 4" xfId="11068"/>
    <cellStyle name="Comma 2 9 4 4 2" xfId="11069"/>
    <cellStyle name="Comma 2 9 4 4 2 2" xfId="11070"/>
    <cellStyle name="Comma 2 9 4 4 2 3" xfId="11071"/>
    <cellStyle name="Comma 2 9 4 4 3" xfId="11072"/>
    <cellStyle name="Comma 2 9 4 4 3 2" xfId="11073"/>
    <cellStyle name="Comma 2 9 4 4 3 3" xfId="11074"/>
    <cellStyle name="Comma 2 9 4 4 4" xfId="11075"/>
    <cellStyle name="Comma 2 9 4 4 4 2" xfId="11076"/>
    <cellStyle name="Comma 2 9 4 4 4 3" xfId="11077"/>
    <cellStyle name="Comma 2 9 4 4 5" xfId="11078"/>
    <cellStyle name="Comma 2 9 4 4 5 2" xfId="11079"/>
    <cellStyle name="Comma 2 9 4 4 5 3" xfId="11080"/>
    <cellStyle name="Comma 2 9 4 4 6" xfId="11081"/>
    <cellStyle name="Comma 2 9 4 4 7" xfId="11082"/>
    <cellStyle name="Comma 2 9 4 5" xfId="11083"/>
    <cellStyle name="Comma 2 9 4 5 2" xfId="11084"/>
    <cellStyle name="Comma 2 9 4 5 2 2" xfId="11085"/>
    <cellStyle name="Comma 2 9 4 5 2 3" xfId="11086"/>
    <cellStyle name="Comma 2 9 4 5 3" xfId="11087"/>
    <cellStyle name="Comma 2 9 4 5 3 2" xfId="11088"/>
    <cellStyle name="Comma 2 9 4 5 3 3" xfId="11089"/>
    <cellStyle name="Comma 2 9 4 5 4" xfId="11090"/>
    <cellStyle name="Comma 2 9 4 5 4 2" xfId="11091"/>
    <cellStyle name="Comma 2 9 4 5 4 3" xfId="11092"/>
    <cellStyle name="Comma 2 9 4 5 5" xfId="11093"/>
    <cellStyle name="Comma 2 9 4 5 5 2" xfId="11094"/>
    <cellStyle name="Comma 2 9 4 5 5 3" xfId="11095"/>
    <cellStyle name="Comma 2 9 4 5 6" xfId="11096"/>
    <cellStyle name="Comma 2 9 4 5 7" xfId="11097"/>
    <cellStyle name="Comma 2 9 4 6" xfId="11098"/>
    <cellStyle name="Comma 2 9 4 6 2" xfId="11099"/>
    <cellStyle name="Comma 2 9 4 6 3" xfId="11100"/>
    <cellStyle name="Comma 2 9 4 7" xfId="11101"/>
    <cellStyle name="Comma 2 9 4 7 2" xfId="11102"/>
    <cellStyle name="Comma 2 9 4 7 3" xfId="11103"/>
    <cellStyle name="Comma 2 9 4 8" xfId="11104"/>
    <cellStyle name="Comma 2 9 4 8 2" xfId="11105"/>
    <cellStyle name="Comma 2 9 4 8 3" xfId="11106"/>
    <cellStyle name="Comma 2 9 4 9" xfId="11107"/>
    <cellStyle name="Comma 2 9 4 9 2" xfId="11108"/>
    <cellStyle name="Comma 2 9 4 9 3" xfId="11109"/>
    <cellStyle name="Comma 2 9 5" xfId="11110"/>
    <cellStyle name="Comma 2 9 5 2" xfId="11111"/>
    <cellStyle name="Comma 2 9 5 2 2" xfId="11112"/>
    <cellStyle name="Comma 2 9 5 2 2 2" xfId="11113"/>
    <cellStyle name="Comma 2 9 5 2 2 3" xfId="11114"/>
    <cellStyle name="Comma 2 9 5 2 3" xfId="11115"/>
    <cellStyle name="Comma 2 9 5 2 3 2" xfId="11116"/>
    <cellStyle name="Comma 2 9 5 2 3 3" xfId="11117"/>
    <cellStyle name="Comma 2 9 5 2 4" xfId="11118"/>
    <cellStyle name="Comma 2 9 5 2 4 2" xfId="11119"/>
    <cellStyle name="Comma 2 9 5 2 4 3" xfId="11120"/>
    <cellStyle name="Comma 2 9 5 2 5" xfId="11121"/>
    <cellStyle name="Comma 2 9 5 2 5 2" xfId="11122"/>
    <cellStyle name="Comma 2 9 5 2 5 3" xfId="11123"/>
    <cellStyle name="Comma 2 9 5 2 6" xfId="11124"/>
    <cellStyle name="Comma 2 9 5 2 7" xfId="11125"/>
    <cellStyle name="Comma 2 9 5 3" xfId="11126"/>
    <cellStyle name="Comma 2 9 5 3 2" xfId="11127"/>
    <cellStyle name="Comma 2 9 5 3 3" xfId="11128"/>
    <cellStyle name="Comma 2 9 5 4" xfId="11129"/>
    <cellStyle name="Comma 2 9 5 4 2" xfId="11130"/>
    <cellStyle name="Comma 2 9 5 4 3" xfId="11131"/>
    <cellStyle name="Comma 2 9 5 5" xfId="11132"/>
    <cellStyle name="Comma 2 9 5 5 2" xfId="11133"/>
    <cellStyle name="Comma 2 9 5 5 3" xfId="11134"/>
    <cellStyle name="Comma 2 9 5 6" xfId="11135"/>
    <cellStyle name="Comma 2 9 5 6 2" xfId="11136"/>
    <cellStyle name="Comma 2 9 5 6 3" xfId="11137"/>
    <cellStyle name="Comma 2 9 5 7" xfId="11138"/>
    <cellStyle name="Comma 2 9 5 8" xfId="11139"/>
    <cellStyle name="Comma 2 9 6" xfId="11140"/>
    <cellStyle name="Comma 2 9 6 2" xfId="11141"/>
    <cellStyle name="Comma 2 9 6 2 2" xfId="11142"/>
    <cellStyle name="Comma 2 9 6 2 2 2" xfId="11143"/>
    <cellStyle name="Comma 2 9 6 2 2 3" xfId="11144"/>
    <cellStyle name="Comma 2 9 6 2 3" xfId="11145"/>
    <cellStyle name="Comma 2 9 6 2 3 2" xfId="11146"/>
    <cellStyle name="Comma 2 9 6 2 3 3" xfId="11147"/>
    <cellStyle name="Comma 2 9 6 2 4" xfId="11148"/>
    <cellStyle name="Comma 2 9 6 2 4 2" xfId="11149"/>
    <cellStyle name="Comma 2 9 6 2 4 3" xfId="11150"/>
    <cellStyle name="Comma 2 9 6 2 5" xfId="11151"/>
    <cellStyle name="Comma 2 9 6 2 5 2" xfId="11152"/>
    <cellStyle name="Comma 2 9 6 2 5 3" xfId="11153"/>
    <cellStyle name="Comma 2 9 6 2 6" xfId="11154"/>
    <cellStyle name="Comma 2 9 6 2 7" xfId="11155"/>
    <cellStyle name="Comma 2 9 6 3" xfId="11156"/>
    <cellStyle name="Comma 2 9 6 3 2" xfId="11157"/>
    <cellStyle name="Comma 2 9 6 3 3" xfId="11158"/>
    <cellStyle name="Comma 2 9 6 4" xfId="11159"/>
    <cellStyle name="Comma 2 9 6 4 2" xfId="11160"/>
    <cellStyle name="Comma 2 9 6 4 3" xfId="11161"/>
    <cellStyle name="Comma 2 9 6 5" xfId="11162"/>
    <cellStyle name="Comma 2 9 6 5 2" xfId="11163"/>
    <cellStyle name="Comma 2 9 6 5 3" xfId="11164"/>
    <cellStyle name="Comma 2 9 6 6" xfId="11165"/>
    <cellStyle name="Comma 2 9 6 6 2" xfId="11166"/>
    <cellStyle name="Comma 2 9 6 6 3" xfId="11167"/>
    <cellStyle name="Comma 2 9 6 7" xfId="11168"/>
    <cellStyle name="Comma 2 9 6 8" xfId="11169"/>
    <cellStyle name="Comma 2 9 7" xfId="11170"/>
    <cellStyle name="Comma 2 9 7 2" xfId="11171"/>
    <cellStyle name="Comma 2 9 7 2 2" xfId="11172"/>
    <cellStyle name="Comma 2 9 7 2 3" xfId="11173"/>
    <cellStyle name="Comma 2 9 7 3" xfId="11174"/>
    <cellStyle name="Comma 2 9 7 3 2" xfId="11175"/>
    <cellStyle name="Comma 2 9 7 3 3" xfId="11176"/>
    <cellStyle name="Comma 2 9 7 4" xfId="11177"/>
    <cellStyle name="Comma 2 9 7 4 2" xfId="11178"/>
    <cellStyle name="Comma 2 9 7 4 3" xfId="11179"/>
    <cellStyle name="Comma 2 9 7 5" xfId="11180"/>
    <cellStyle name="Comma 2 9 7 5 2" xfId="11181"/>
    <cellStyle name="Comma 2 9 7 5 3" xfId="11182"/>
    <cellStyle name="Comma 2 9 7 6" xfId="11183"/>
    <cellStyle name="Comma 2 9 7 7" xfId="11184"/>
    <cellStyle name="Comma 2 9 8" xfId="11185"/>
    <cellStyle name="Comma 2 9 8 2" xfId="11186"/>
    <cellStyle name="Comma 2 9 8 2 2" xfId="11187"/>
    <cellStyle name="Comma 2 9 8 2 3" xfId="11188"/>
    <cellStyle name="Comma 2 9 8 3" xfId="11189"/>
    <cellStyle name="Comma 2 9 8 3 2" xfId="11190"/>
    <cellStyle name="Comma 2 9 8 3 3" xfId="11191"/>
    <cellStyle name="Comma 2 9 8 4" xfId="11192"/>
    <cellStyle name="Comma 2 9 8 4 2" xfId="11193"/>
    <cellStyle name="Comma 2 9 8 4 3" xfId="11194"/>
    <cellStyle name="Comma 2 9 8 5" xfId="11195"/>
    <cellStyle name="Comma 2 9 8 5 2" xfId="11196"/>
    <cellStyle name="Comma 2 9 8 5 3" xfId="11197"/>
    <cellStyle name="Comma 2 9 8 6" xfId="11198"/>
    <cellStyle name="Comma 2 9 8 7" xfId="11199"/>
    <cellStyle name="Comma 2 9 9" xfId="11200"/>
    <cellStyle name="Comma 2 9 9 2" xfId="11201"/>
    <cellStyle name="Comma 2 9 9 2 2" xfId="11202"/>
    <cellStyle name="Comma 2 9 9 2 3" xfId="11203"/>
    <cellStyle name="Comma 2 9 9 3" xfId="11204"/>
    <cellStyle name="Comma 2 9 9 3 2" xfId="11205"/>
    <cellStyle name="Comma 2 9 9 3 3" xfId="11206"/>
    <cellStyle name="Comma 2 9 9 4" xfId="11207"/>
    <cellStyle name="Comma 2 9 9 4 2" xfId="11208"/>
    <cellStyle name="Comma 2 9 9 4 3" xfId="11209"/>
    <cellStyle name="Comma 2 9 9 5" xfId="11210"/>
    <cellStyle name="Comma 2 9 9 5 2" xfId="11211"/>
    <cellStyle name="Comma 2 9 9 5 3" xfId="11212"/>
    <cellStyle name="Comma 2 9 9 6" xfId="11213"/>
    <cellStyle name="Comma 2 9 9 7" xfId="11214"/>
    <cellStyle name="Comma 20" xfId="11215"/>
    <cellStyle name="Comma 20 2" xfId="11216"/>
    <cellStyle name="Comma 20 2 2" xfId="11217"/>
    <cellStyle name="Comma 20 3" xfId="11218"/>
    <cellStyle name="Comma 20 4" xfId="11219"/>
    <cellStyle name="Comma 21" xfId="11220"/>
    <cellStyle name="Comma 21 2" xfId="11221"/>
    <cellStyle name="Comma 21 2 2" xfId="11222"/>
    <cellStyle name="Comma 21 3" xfId="11223"/>
    <cellStyle name="Comma 21 4" xfId="11224"/>
    <cellStyle name="Comma 22" xfId="11225"/>
    <cellStyle name="Comma 22 2" xfId="11226"/>
    <cellStyle name="Comma 22 2 2" xfId="11227"/>
    <cellStyle name="Comma 22 3" xfId="11228"/>
    <cellStyle name="Comma 23" xfId="11229"/>
    <cellStyle name="Comma 23 2" xfId="11230"/>
    <cellStyle name="Comma 23 2 2" xfId="11231"/>
    <cellStyle name="Comma 23 3" xfId="11232"/>
    <cellStyle name="Comma 24" xfId="11233"/>
    <cellStyle name="Comma 24 2" xfId="11234"/>
    <cellStyle name="Comma 24 2 2" xfId="11235"/>
    <cellStyle name="Comma 24 3" xfId="11236"/>
    <cellStyle name="Comma 25" xfId="11237"/>
    <cellStyle name="Comma 25 2" xfId="11238"/>
    <cellStyle name="Comma 25 2 2" xfId="11239"/>
    <cellStyle name="Comma 25 3" xfId="11240"/>
    <cellStyle name="Comma 26" xfId="11241"/>
    <cellStyle name="Comma 26 2" xfId="11242"/>
    <cellStyle name="Comma 26 2 2" xfId="11243"/>
    <cellStyle name="Comma 26 3" xfId="11244"/>
    <cellStyle name="Comma 26 4" xfId="11245"/>
    <cellStyle name="Comma 27" xfId="11246"/>
    <cellStyle name="Comma 27 2" xfId="11247"/>
    <cellStyle name="Comma 27 2 2" xfId="11248"/>
    <cellStyle name="Comma 27 3" xfId="11249"/>
    <cellStyle name="Comma 28" xfId="11250"/>
    <cellStyle name="Comma 28 2" xfId="11251"/>
    <cellStyle name="Comma 28 2 2" xfId="11252"/>
    <cellStyle name="Comma 28 3" xfId="11253"/>
    <cellStyle name="Comma 29" xfId="11254"/>
    <cellStyle name="Comma 29 2" xfId="11255"/>
    <cellStyle name="Comma 29 2 2" xfId="11256"/>
    <cellStyle name="Comma 29 3" xfId="11257"/>
    <cellStyle name="Comma 3" xfId="687"/>
    <cellStyle name="Comma 3 10" xfId="11258"/>
    <cellStyle name="Comma 3 10 2" xfId="11259"/>
    <cellStyle name="Comma 3 10 2 2" xfId="11260"/>
    <cellStyle name="Comma 3 10 2 2 2" xfId="11261"/>
    <cellStyle name="Comma 3 10 2 2 3" xfId="11262"/>
    <cellStyle name="Comma 3 10 2 3" xfId="11263"/>
    <cellStyle name="Comma 3 10 2 3 2" xfId="11264"/>
    <cellStyle name="Comma 3 10 2 3 3" xfId="11265"/>
    <cellStyle name="Comma 3 10 2 4" xfId="11266"/>
    <cellStyle name="Comma 3 10 2 4 2" xfId="11267"/>
    <cellStyle name="Comma 3 10 2 4 3" xfId="11268"/>
    <cellStyle name="Comma 3 10 2 5" xfId="11269"/>
    <cellStyle name="Comma 3 10 2 5 2" xfId="11270"/>
    <cellStyle name="Comma 3 10 2 5 3" xfId="11271"/>
    <cellStyle name="Comma 3 10 2 6" xfId="11272"/>
    <cellStyle name="Comma 3 10 2 7" xfId="11273"/>
    <cellStyle name="Comma 3 10 3" xfId="11274"/>
    <cellStyle name="Comma 3 10 3 2" xfId="11275"/>
    <cellStyle name="Comma 3 10 3 3" xfId="11276"/>
    <cellStyle name="Comma 3 10 4" xfId="11277"/>
    <cellStyle name="Comma 3 10 4 2" xfId="11278"/>
    <cellStyle name="Comma 3 10 4 3" xfId="11279"/>
    <cellStyle name="Comma 3 10 5" xfId="11280"/>
    <cellStyle name="Comma 3 10 5 2" xfId="11281"/>
    <cellStyle name="Comma 3 10 5 3" xfId="11282"/>
    <cellStyle name="Comma 3 10 6" xfId="11283"/>
    <cellStyle name="Comma 3 10 6 2" xfId="11284"/>
    <cellStyle name="Comma 3 10 6 3" xfId="11285"/>
    <cellStyle name="Comma 3 10 7" xfId="11286"/>
    <cellStyle name="Comma 3 10 8" xfId="11287"/>
    <cellStyle name="Comma 3 11" xfId="11288"/>
    <cellStyle name="Comma 3 11 2" xfId="11289"/>
    <cellStyle name="Comma 3 11 2 2" xfId="11290"/>
    <cellStyle name="Comma 3 11 2 3" xfId="11291"/>
    <cellStyle name="Comma 3 11 3" xfId="11292"/>
    <cellStyle name="Comma 3 11 3 2" xfId="11293"/>
    <cellStyle name="Comma 3 11 3 3" xfId="11294"/>
    <cellStyle name="Comma 3 11 4" xfId="11295"/>
    <cellStyle name="Comma 3 11 4 2" xfId="11296"/>
    <cellStyle name="Comma 3 11 4 3" xfId="11297"/>
    <cellStyle name="Comma 3 11 5" xfId="11298"/>
    <cellStyle name="Comma 3 11 5 2" xfId="11299"/>
    <cellStyle name="Comma 3 11 5 3" xfId="11300"/>
    <cellStyle name="Comma 3 11 6" xfId="11301"/>
    <cellStyle name="Comma 3 11 7" xfId="11302"/>
    <cellStyle name="Comma 3 12" xfId="11303"/>
    <cellStyle name="Comma 3 12 2" xfId="11304"/>
    <cellStyle name="Comma 3 12 2 2" xfId="11305"/>
    <cellStyle name="Comma 3 12 2 3" xfId="11306"/>
    <cellStyle name="Comma 3 12 3" xfId="11307"/>
    <cellStyle name="Comma 3 12 3 2" xfId="11308"/>
    <cellStyle name="Comma 3 12 3 3" xfId="11309"/>
    <cellStyle name="Comma 3 12 4" xfId="11310"/>
    <cellStyle name="Comma 3 12 4 2" xfId="11311"/>
    <cellStyle name="Comma 3 12 4 3" xfId="11312"/>
    <cellStyle name="Comma 3 12 5" xfId="11313"/>
    <cellStyle name="Comma 3 12 5 2" xfId="11314"/>
    <cellStyle name="Comma 3 12 5 3" xfId="11315"/>
    <cellStyle name="Comma 3 12 6" xfId="11316"/>
    <cellStyle name="Comma 3 12 7" xfId="11317"/>
    <cellStyle name="Comma 3 13" xfId="11318"/>
    <cellStyle name="Comma 3 13 2" xfId="11319"/>
    <cellStyle name="Comma 3 13 2 2" xfId="11320"/>
    <cellStyle name="Comma 3 13 2 3" xfId="11321"/>
    <cellStyle name="Comma 3 13 3" xfId="11322"/>
    <cellStyle name="Comma 3 13 3 2" xfId="11323"/>
    <cellStyle name="Comma 3 13 3 3" xfId="11324"/>
    <cellStyle name="Comma 3 13 4" xfId="11325"/>
    <cellStyle name="Comma 3 13 4 2" xfId="11326"/>
    <cellStyle name="Comma 3 13 4 3" xfId="11327"/>
    <cellStyle name="Comma 3 13 5" xfId="11328"/>
    <cellStyle name="Comma 3 13 5 2" xfId="11329"/>
    <cellStyle name="Comma 3 13 5 3" xfId="11330"/>
    <cellStyle name="Comma 3 13 6" xfId="11331"/>
    <cellStyle name="Comma 3 13 7" xfId="11332"/>
    <cellStyle name="Comma 3 14" xfId="11333"/>
    <cellStyle name="Comma 3 14 2" xfId="11334"/>
    <cellStyle name="Comma 3 14 2 2" xfId="11335"/>
    <cellStyle name="Comma 3 14 2 3" xfId="11336"/>
    <cellStyle name="Comma 3 14 3" xfId="11337"/>
    <cellStyle name="Comma 3 14 3 2" xfId="11338"/>
    <cellStyle name="Comma 3 14 3 3" xfId="11339"/>
    <cellStyle name="Comma 3 14 4" xfId="11340"/>
    <cellStyle name="Comma 3 14 4 2" xfId="11341"/>
    <cellStyle name="Comma 3 14 4 3" xfId="11342"/>
    <cellStyle name="Comma 3 14 5" xfId="11343"/>
    <cellStyle name="Comma 3 14 5 2" xfId="11344"/>
    <cellStyle name="Comma 3 14 5 3" xfId="11345"/>
    <cellStyle name="Comma 3 14 6" xfId="11346"/>
    <cellStyle name="Comma 3 14 7" xfId="11347"/>
    <cellStyle name="Comma 3 15" xfId="11348"/>
    <cellStyle name="Comma 3 15 2" xfId="11349"/>
    <cellStyle name="Comma 3 15 2 2" xfId="11350"/>
    <cellStyle name="Comma 3 15 2 3" xfId="11351"/>
    <cellStyle name="Comma 3 15 3" xfId="11352"/>
    <cellStyle name="Comma 3 15 3 2" xfId="11353"/>
    <cellStyle name="Comma 3 15 3 3" xfId="11354"/>
    <cellStyle name="Comma 3 15 4" xfId="11355"/>
    <cellStyle name="Comma 3 15 4 2" xfId="11356"/>
    <cellStyle name="Comma 3 15 4 3" xfId="11357"/>
    <cellStyle name="Comma 3 15 5" xfId="11358"/>
    <cellStyle name="Comma 3 15 5 2" xfId="11359"/>
    <cellStyle name="Comma 3 15 5 3" xfId="11360"/>
    <cellStyle name="Comma 3 15 6" xfId="11361"/>
    <cellStyle name="Comma 3 15 7" xfId="11362"/>
    <cellStyle name="Comma 3 16" xfId="11363"/>
    <cellStyle name="Comma 3 16 2" xfId="11364"/>
    <cellStyle name="Comma 3 16 3" xfId="11365"/>
    <cellStyle name="Comma 3 17" xfId="11366"/>
    <cellStyle name="Comma 3 17 2" xfId="11367"/>
    <cellStyle name="Comma 3 17 3" xfId="11368"/>
    <cellStyle name="Comma 3 18" xfId="11369"/>
    <cellStyle name="Comma 3 18 2" xfId="11370"/>
    <cellStyle name="Comma 3 18 3" xfId="11371"/>
    <cellStyle name="Comma 3 19" xfId="11372"/>
    <cellStyle name="Comma 3 19 2" xfId="11373"/>
    <cellStyle name="Comma 3 19 3" xfId="11374"/>
    <cellStyle name="Comma 3 2" xfId="688"/>
    <cellStyle name="Comma 3 2 10" xfId="11376"/>
    <cellStyle name="Comma 3 2 10 2" xfId="11377"/>
    <cellStyle name="Comma 3 2 10 2 2" xfId="11378"/>
    <cellStyle name="Comma 3 2 10 2 3" xfId="11379"/>
    <cellStyle name="Comma 3 2 10 3" xfId="11380"/>
    <cellStyle name="Comma 3 2 10 3 2" xfId="11381"/>
    <cellStyle name="Comma 3 2 10 3 3" xfId="11382"/>
    <cellStyle name="Comma 3 2 10 4" xfId="11383"/>
    <cellStyle name="Comma 3 2 10 4 2" xfId="11384"/>
    <cellStyle name="Comma 3 2 10 4 3" xfId="11385"/>
    <cellStyle name="Comma 3 2 10 5" xfId="11386"/>
    <cellStyle name="Comma 3 2 10 5 2" xfId="11387"/>
    <cellStyle name="Comma 3 2 10 5 3" xfId="11388"/>
    <cellStyle name="Comma 3 2 10 6" xfId="11389"/>
    <cellStyle name="Comma 3 2 10 7" xfId="11390"/>
    <cellStyle name="Comma 3 2 11" xfId="11391"/>
    <cellStyle name="Comma 3 2 11 2" xfId="11392"/>
    <cellStyle name="Comma 3 2 11 2 2" xfId="11393"/>
    <cellStyle name="Comma 3 2 11 2 3" xfId="11394"/>
    <cellStyle name="Comma 3 2 11 3" xfId="11395"/>
    <cellStyle name="Comma 3 2 11 3 2" xfId="11396"/>
    <cellStyle name="Comma 3 2 11 3 3" xfId="11397"/>
    <cellStyle name="Comma 3 2 11 4" xfId="11398"/>
    <cellStyle name="Comma 3 2 11 4 2" xfId="11399"/>
    <cellStyle name="Comma 3 2 11 4 3" xfId="11400"/>
    <cellStyle name="Comma 3 2 11 5" xfId="11401"/>
    <cellStyle name="Comma 3 2 11 5 2" xfId="11402"/>
    <cellStyle name="Comma 3 2 11 5 3" xfId="11403"/>
    <cellStyle name="Comma 3 2 11 6" xfId="11404"/>
    <cellStyle name="Comma 3 2 11 7" xfId="11405"/>
    <cellStyle name="Comma 3 2 12" xfId="11406"/>
    <cellStyle name="Comma 3 2 12 2" xfId="11407"/>
    <cellStyle name="Comma 3 2 12 2 2" xfId="11408"/>
    <cellStyle name="Comma 3 2 12 2 3" xfId="11409"/>
    <cellStyle name="Comma 3 2 12 3" xfId="11410"/>
    <cellStyle name="Comma 3 2 12 3 2" xfId="11411"/>
    <cellStyle name="Comma 3 2 12 3 3" xfId="11412"/>
    <cellStyle name="Comma 3 2 12 4" xfId="11413"/>
    <cellStyle name="Comma 3 2 12 4 2" xfId="11414"/>
    <cellStyle name="Comma 3 2 12 4 3" xfId="11415"/>
    <cellStyle name="Comma 3 2 12 5" xfId="11416"/>
    <cellStyle name="Comma 3 2 12 5 2" xfId="11417"/>
    <cellStyle name="Comma 3 2 12 5 3" xfId="11418"/>
    <cellStyle name="Comma 3 2 12 6" xfId="11419"/>
    <cellStyle name="Comma 3 2 12 7" xfId="11420"/>
    <cellStyle name="Comma 3 2 13" xfId="11421"/>
    <cellStyle name="Comma 3 2 13 2" xfId="11422"/>
    <cellStyle name="Comma 3 2 13 2 2" xfId="11423"/>
    <cellStyle name="Comma 3 2 13 2 3" xfId="11424"/>
    <cellStyle name="Comma 3 2 13 3" xfId="11425"/>
    <cellStyle name="Comma 3 2 13 3 2" xfId="11426"/>
    <cellStyle name="Comma 3 2 13 3 3" xfId="11427"/>
    <cellStyle name="Comma 3 2 13 4" xfId="11428"/>
    <cellStyle name="Comma 3 2 13 4 2" xfId="11429"/>
    <cellStyle name="Comma 3 2 13 4 3" xfId="11430"/>
    <cellStyle name="Comma 3 2 13 5" xfId="11431"/>
    <cellStyle name="Comma 3 2 13 5 2" xfId="11432"/>
    <cellStyle name="Comma 3 2 13 5 3" xfId="11433"/>
    <cellStyle name="Comma 3 2 13 6" xfId="11434"/>
    <cellStyle name="Comma 3 2 13 7" xfId="11435"/>
    <cellStyle name="Comma 3 2 14" xfId="11436"/>
    <cellStyle name="Comma 3 2 14 2" xfId="11437"/>
    <cellStyle name="Comma 3 2 14 3" xfId="11438"/>
    <cellStyle name="Comma 3 2 15" xfId="11439"/>
    <cellStyle name="Comma 3 2 15 2" xfId="11440"/>
    <cellStyle name="Comma 3 2 15 3" xfId="11441"/>
    <cellStyle name="Comma 3 2 16" xfId="11442"/>
    <cellStyle name="Comma 3 2 16 2" xfId="11443"/>
    <cellStyle name="Comma 3 2 16 3" xfId="11444"/>
    <cellStyle name="Comma 3 2 17" xfId="11445"/>
    <cellStyle name="Comma 3 2 17 2" xfId="11446"/>
    <cellStyle name="Comma 3 2 17 3" xfId="11447"/>
    <cellStyle name="Comma 3 2 18" xfId="11448"/>
    <cellStyle name="Comma 3 2 19" xfId="11449"/>
    <cellStyle name="Comma 3 2 2" xfId="1457"/>
    <cellStyle name="Comma 3 2 2 10" xfId="11451"/>
    <cellStyle name="Comma 3 2 2 10 2" xfId="11452"/>
    <cellStyle name="Comma 3 2 2 10 2 2" xfId="11453"/>
    <cellStyle name="Comma 3 2 2 10 2 3" xfId="11454"/>
    <cellStyle name="Comma 3 2 2 10 3" xfId="11455"/>
    <cellStyle name="Comma 3 2 2 10 3 2" xfId="11456"/>
    <cellStyle name="Comma 3 2 2 10 3 3" xfId="11457"/>
    <cellStyle name="Comma 3 2 2 10 4" xfId="11458"/>
    <cellStyle name="Comma 3 2 2 10 4 2" xfId="11459"/>
    <cellStyle name="Comma 3 2 2 10 4 3" xfId="11460"/>
    <cellStyle name="Comma 3 2 2 10 5" xfId="11461"/>
    <cellStyle name="Comma 3 2 2 10 5 2" xfId="11462"/>
    <cellStyle name="Comma 3 2 2 10 5 3" xfId="11463"/>
    <cellStyle name="Comma 3 2 2 10 6" xfId="11464"/>
    <cellStyle name="Comma 3 2 2 10 7" xfId="11465"/>
    <cellStyle name="Comma 3 2 2 11" xfId="11466"/>
    <cellStyle name="Comma 3 2 2 11 2" xfId="11467"/>
    <cellStyle name="Comma 3 2 2 11 3" xfId="11468"/>
    <cellStyle name="Comma 3 2 2 12" xfId="11469"/>
    <cellStyle name="Comma 3 2 2 12 2" xfId="11470"/>
    <cellStyle name="Comma 3 2 2 12 3" xfId="11471"/>
    <cellStyle name="Comma 3 2 2 13" xfId="11472"/>
    <cellStyle name="Comma 3 2 2 13 2" xfId="11473"/>
    <cellStyle name="Comma 3 2 2 13 3" xfId="11474"/>
    <cellStyle name="Comma 3 2 2 14" xfId="11475"/>
    <cellStyle name="Comma 3 2 2 14 2" xfId="11476"/>
    <cellStyle name="Comma 3 2 2 14 3" xfId="11477"/>
    <cellStyle name="Comma 3 2 2 15" xfId="11478"/>
    <cellStyle name="Comma 3 2 2 16" xfId="11479"/>
    <cellStyle name="Comma 3 2 2 17" xfId="11450"/>
    <cellStyle name="Comma 3 2 2 2" xfId="11480"/>
    <cellStyle name="Comma 3 2 2 2 10" xfId="11481"/>
    <cellStyle name="Comma 3 2 2 2 10 2" xfId="11482"/>
    <cellStyle name="Comma 3 2 2 2 10 3" xfId="11483"/>
    <cellStyle name="Comma 3 2 2 2 11" xfId="11484"/>
    <cellStyle name="Comma 3 2 2 2 11 2" xfId="11485"/>
    <cellStyle name="Comma 3 2 2 2 11 3" xfId="11486"/>
    <cellStyle name="Comma 3 2 2 2 12" xfId="11487"/>
    <cellStyle name="Comma 3 2 2 2 12 2" xfId="11488"/>
    <cellStyle name="Comma 3 2 2 2 12 3" xfId="11489"/>
    <cellStyle name="Comma 3 2 2 2 13" xfId="11490"/>
    <cellStyle name="Comma 3 2 2 2 13 2" xfId="11491"/>
    <cellStyle name="Comma 3 2 2 2 13 3" xfId="11492"/>
    <cellStyle name="Comma 3 2 2 2 14" xfId="11493"/>
    <cellStyle name="Comma 3 2 2 2 15" xfId="11494"/>
    <cellStyle name="Comma 3 2 2 2 2" xfId="11495"/>
    <cellStyle name="Comma 3 2 2 2 2 10" xfId="11496"/>
    <cellStyle name="Comma 3 2 2 2 2 10 2" xfId="11497"/>
    <cellStyle name="Comma 3 2 2 2 2 10 3" xfId="11498"/>
    <cellStyle name="Comma 3 2 2 2 2 11" xfId="11499"/>
    <cellStyle name="Comma 3 2 2 2 2 11 2" xfId="11500"/>
    <cellStyle name="Comma 3 2 2 2 2 11 3" xfId="11501"/>
    <cellStyle name="Comma 3 2 2 2 2 12" xfId="11502"/>
    <cellStyle name="Comma 3 2 2 2 2 12 2" xfId="11503"/>
    <cellStyle name="Comma 3 2 2 2 2 12 3" xfId="11504"/>
    <cellStyle name="Comma 3 2 2 2 2 13" xfId="11505"/>
    <cellStyle name="Comma 3 2 2 2 2 14" xfId="11506"/>
    <cellStyle name="Comma 3 2 2 2 2 2" xfId="11507"/>
    <cellStyle name="Comma 3 2 2 2 2 2 10" xfId="11508"/>
    <cellStyle name="Comma 3 2 2 2 2 2 11" xfId="11509"/>
    <cellStyle name="Comma 3 2 2 2 2 2 2" xfId="11510"/>
    <cellStyle name="Comma 3 2 2 2 2 2 2 2" xfId="11511"/>
    <cellStyle name="Comma 3 2 2 2 2 2 2 2 2" xfId="11512"/>
    <cellStyle name="Comma 3 2 2 2 2 2 2 2 2 2" xfId="11513"/>
    <cellStyle name="Comma 3 2 2 2 2 2 2 2 2 3" xfId="11514"/>
    <cellStyle name="Comma 3 2 2 2 2 2 2 2 3" xfId="11515"/>
    <cellStyle name="Comma 3 2 2 2 2 2 2 2 3 2" xfId="11516"/>
    <cellStyle name="Comma 3 2 2 2 2 2 2 2 3 3" xfId="11517"/>
    <cellStyle name="Comma 3 2 2 2 2 2 2 2 4" xfId="11518"/>
    <cellStyle name="Comma 3 2 2 2 2 2 2 2 4 2" xfId="11519"/>
    <cellStyle name="Comma 3 2 2 2 2 2 2 2 4 3" xfId="11520"/>
    <cellStyle name="Comma 3 2 2 2 2 2 2 2 5" xfId="11521"/>
    <cellStyle name="Comma 3 2 2 2 2 2 2 2 5 2" xfId="11522"/>
    <cellStyle name="Comma 3 2 2 2 2 2 2 2 5 3" xfId="11523"/>
    <cellStyle name="Comma 3 2 2 2 2 2 2 2 6" xfId="11524"/>
    <cellStyle name="Comma 3 2 2 2 2 2 2 2 7" xfId="11525"/>
    <cellStyle name="Comma 3 2 2 2 2 2 2 3" xfId="11526"/>
    <cellStyle name="Comma 3 2 2 2 2 2 2 3 2" xfId="11527"/>
    <cellStyle name="Comma 3 2 2 2 2 2 2 3 3" xfId="11528"/>
    <cellStyle name="Comma 3 2 2 2 2 2 2 4" xfId="11529"/>
    <cellStyle name="Comma 3 2 2 2 2 2 2 4 2" xfId="11530"/>
    <cellStyle name="Comma 3 2 2 2 2 2 2 4 3" xfId="11531"/>
    <cellStyle name="Comma 3 2 2 2 2 2 2 5" xfId="11532"/>
    <cellStyle name="Comma 3 2 2 2 2 2 2 5 2" xfId="11533"/>
    <cellStyle name="Comma 3 2 2 2 2 2 2 5 3" xfId="11534"/>
    <cellStyle name="Comma 3 2 2 2 2 2 2 6" xfId="11535"/>
    <cellStyle name="Comma 3 2 2 2 2 2 2 6 2" xfId="11536"/>
    <cellStyle name="Comma 3 2 2 2 2 2 2 6 3" xfId="11537"/>
    <cellStyle name="Comma 3 2 2 2 2 2 2 7" xfId="11538"/>
    <cellStyle name="Comma 3 2 2 2 2 2 2 8" xfId="11539"/>
    <cellStyle name="Comma 3 2 2 2 2 2 3" xfId="11540"/>
    <cellStyle name="Comma 3 2 2 2 2 2 3 2" xfId="11541"/>
    <cellStyle name="Comma 3 2 2 2 2 2 3 2 2" xfId="11542"/>
    <cellStyle name="Comma 3 2 2 2 2 2 3 2 3" xfId="11543"/>
    <cellStyle name="Comma 3 2 2 2 2 2 3 3" xfId="11544"/>
    <cellStyle name="Comma 3 2 2 2 2 2 3 3 2" xfId="11545"/>
    <cellStyle name="Comma 3 2 2 2 2 2 3 3 3" xfId="11546"/>
    <cellStyle name="Comma 3 2 2 2 2 2 3 4" xfId="11547"/>
    <cellStyle name="Comma 3 2 2 2 2 2 3 4 2" xfId="11548"/>
    <cellStyle name="Comma 3 2 2 2 2 2 3 4 3" xfId="11549"/>
    <cellStyle name="Comma 3 2 2 2 2 2 3 5" xfId="11550"/>
    <cellStyle name="Comma 3 2 2 2 2 2 3 5 2" xfId="11551"/>
    <cellStyle name="Comma 3 2 2 2 2 2 3 5 3" xfId="11552"/>
    <cellStyle name="Comma 3 2 2 2 2 2 3 6" xfId="11553"/>
    <cellStyle name="Comma 3 2 2 2 2 2 3 7" xfId="11554"/>
    <cellStyle name="Comma 3 2 2 2 2 2 4" xfId="11555"/>
    <cellStyle name="Comma 3 2 2 2 2 2 4 2" xfId="11556"/>
    <cellStyle name="Comma 3 2 2 2 2 2 4 2 2" xfId="11557"/>
    <cellStyle name="Comma 3 2 2 2 2 2 4 2 3" xfId="11558"/>
    <cellStyle name="Comma 3 2 2 2 2 2 4 3" xfId="11559"/>
    <cellStyle name="Comma 3 2 2 2 2 2 4 3 2" xfId="11560"/>
    <cellStyle name="Comma 3 2 2 2 2 2 4 3 3" xfId="11561"/>
    <cellStyle name="Comma 3 2 2 2 2 2 4 4" xfId="11562"/>
    <cellStyle name="Comma 3 2 2 2 2 2 4 4 2" xfId="11563"/>
    <cellStyle name="Comma 3 2 2 2 2 2 4 4 3" xfId="11564"/>
    <cellStyle name="Comma 3 2 2 2 2 2 4 5" xfId="11565"/>
    <cellStyle name="Comma 3 2 2 2 2 2 4 5 2" xfId="11566"/>
    <cellStyle name="Comma 3 2 2 2 2 2 4 5 3" xfId="11567"/>
    <cellStyle name="Comma 3 2 2 2 2 2 4 6" xfId="11568"/>
    <cellStyle name="Comma 3 2 2 2 2 2 4 7" xfId="11569"/>
    <cellStyle name="Comma 3 2 2 2 2 2 5" xfId="11570"/>
    <cellStyle name="Comma 3 2 2 2 2 2 5 2" xfId="11571"/>
    <cellStyle name="Comma 3 2 2 2 2 2 5 2 2" xfId="11572"/>
    <cellStyle name="Comma 3 2 2 2 2 2 5 2 3" xfId="11573"/>
    <cellStyle name="Comma 3 2 2 2 2 2 5 3" xfId="11574"/>
    <cellStyle name="Comma 3 2 2 2 2 2 5 3 2" xfId="11575"/>
    <cellStyle name="Comma 3 2 2 2 2 2 5 3 3" xfId="11576"/>
    <cellStyle name="Comma 3 2 2 2 2 2 5 4" xfId="11577"/>
    <cellStyle name="Comma 3 2 2 2 2 2 5 4 2" xfId="11578"/>
    <cellStyle name="Comma 3 2 2 2 2 2 5 4 3" xfId="11579"/>
    <cellStyle name="Comma 3 2 2 2 2 2 5 5" xfId="11580"/>
    <cellStyle name="Comma 3 2 2 2 2 2 5 5 2" xfId="11581"/>
    <cellStyle name="Comma 3 2 2 2 2 2 5 5 3" xfId="11582"/>
    <cellStyle name="Comma 3 2 2 2 2 2 5 6" xfId="11583"/>
    <cellStyle name="Comma 3 2 2 2 2 2 5 7" xfId="11584"/>
    <cellStyle name="Comma 3 2 2 2 2 2 6" xfId="11585"/>
    <cellStyle name="Comma 3 2 2 2 2 2 6 2" xfId="11586"/>
    <cellStyle name="Comma 3 2 2 2 2 2 6 3" xfId="11587"/>
    <cellStyle name="Comma 3 2 2 2 2 2 7" xfId="11588"/>
    <cellStyle name="Comma 3 2 2 2 2 2 7 2" xfId="11589"/>
    <cellStyle name="Comma 3 2 2 2 2 2 7 3" xfId="11590"/>
    <cellStyle name="Comma 3 2 2 2 2 2 8" xfId="11591"/>
    <cellStyle name="Comma 3 2 2 2 2 2 8 2" xfId="11592"/>
    <cellStyle name="Comma 3 2 2 2 2 2 8 3" xfId="11593"/>
    <cellStyle name="Comma 3 2 2 2 2 2 9" xfId="11594"/>
    <cellStyle name="Comma 3 2 2 2 2 2 9 2" xfId="11595"/>
    <cellStyle name="Comma 3 2 2 2 2 2 9 3" xfId="11596"/>
    <cellStyle name="Comma 3 2 2 2 2 3" xfId="11597"/>
    <cellStyle name="Comma 3 2 2 2 2 3 2" xfId="11598"/>
    <cellStyle name="Comma 3 2 2 2 2 3 2 2" xfId="11599"/>
    <cellStyle name="Comma 3 2 2 2 2 3 2 2 2" xfId="11600"/>
    <cellStyle name="Comma 3 2 2 2 2 3 2 2 3" xfId="11601"/>
    <cellStyle name="Comma 3 2 2 2 2 3 2 3" xfId="11602"/>
    <cellStyle name="Comma 3 2 2 2 2 3 2 3 2" xfId="11603"/>
    <cellStyle name="Comma 3 2 2 2 2 3 2 3 3" xfId="11604"/>
    <cellStyle name="Comma 3 2 2 2 2 3 2 4" xfId="11605"/>
    <cellStyle name="Comma 3 2 2 2 2 3 2 4 2" xfId="11606"/>
    <cellStyle name="Comma 3 2 2 2 2 3 2 4 3" xfId="11607"/>
    <cellStyle name="Comma 3 2 2 2 2 3 2 5" xfId="11608"/>
    <cellStyle name="Comma 3 2 2 2 2 3 2 5 2" xfId="11609"/>
    <cellStyle name="Comma 3 2 2 2 2 3 2 5 3" xfId="11610"/>
    <cellStyle name="Comma 3 2 2 2 2 3 2 6" xfId="11611"/>
    <cellStyle name="Comma 3 2 2 2 2 3 2 7" xfId="11612"/>
    <cellStyle name="Comma 3 2 2 2 2 3 3" xfId="11613"/>
    <cellStyle name="Comma 3 2 2 2 2 3 3 2" xfId="11614"/>
    <cellStyle name="Comma 3 2 2 2 2 3 3 3" xfId="11615"/>
    <cellStyle name="Comma 3 2 2 2 2 3 4" xfId="11616"/>
    <cellStyle name="Comma 3 2 2 2 2 3 4 2" xfId="11617"/>
    <cellStyle name="Comma 3 2 2 2 2 3 4 3" xfId="11618"/>
    <cellStyle name="Comma 3 2 2 2 2 3 5" xfId="11619"/>
    <cellStyle name="Comma 3 2 2 2 2 3 5 2" xfId="11620"/>
    <cellStyle name="Comma 3 2 2 2 2 3 5 3" xfId="11621"/>
    <cellStyle name="Comma 3 2 2 2 2 3 6" xfId="11622"/>
    <cellStyle name="Comma 3 2 2 2 2 3 6 2" xfId="11623"/>
    <cellStyle name="Comma 3 2 2 2 2 3 6 3" xfId="11624"/>
    <cellStyle name="Comma 3 2 2 2 2 3 7" xfId="11625"/>
    <cellStyle name="Comma 3 2 2 2 2 3 8" xfId="11626"/>
    <cellStyle name="Comma 3 2 2 2 2 4" xfId="11627"/>
    <cellStyle name="Comma 3 2 2 2 2 4 2" xfId="11628"/>
    <cellStyle name="Comma 3 2 2 2 2 4 2 2" xfId="11629"/>
    <cellStyle name="Comma 3 2 2 2 2 4 2 2 2" xfId="11630"/>
    <cellStyle name="Comma 3 2 2 2 2 4 2 2 3" xfId="11631"/>
    <cellStyle name="Comma 3 2 2 2 2 4 2 3" xfId="11632"/>
    <cellStyle name="Comma 3 2 2 2 2 4 2 3 2" xfId="11633"/>
    <cellStyle name="Comma 3 2 2 2 2 4 2 3 3" xfId="11634"/>
    <cellStyle name="Comma 3 2 2 2 2 4 2 4" xfId="11635"/>
    <cellStyle name="Comma 3 2 2 2 2 4 2 4 2" xfId="11636"/>
    <cellStyle name="Comma 3 2 2 2 2 4 2 4 3" xfId="11637"/>
    <cellStyle name="Comma 3 2 2 2 2 4 2 5" xfId="11638"/>
    <cellStyle name="Comma 3 2 2 2 2 4 2 5 2" xfId="11639"/>
    <cellStyle name="Comma 3 2 2 2 2 4 2 5 3" xfId="11640"/>
    <cellStyle name="Comma 3 2 2 2 2 4 2 6" xfId="11641"/>
    <cellStyle name="Comma 3 2 2 2 2 4 2 7" xfId="11642"/>
    <cellStyle name="Comma 3 2 2 2 2 4 3" xfId="11643"/>
    <cellStyle name="Comma 3 2 2 2 2 4 3 2" xfId="11644"/>
    <cellStyle name="Comma 3 2 2 2 2 4 3 3" xfId="11645"/>
    <cellStyle name="Comma 3 2 2 2 2 4 4" xfId="11646"/>
    <cellStyle name="Comma 3 2 2 2 2 4 4 2" xfId="11647"/>
    <cellStyle name="Comma 3 2 2 2 2 4 4 3" xfId="11648"/>
    <cellStyle name="Comma 3 2 2 2 2 4 5" xfId="11649"/>
    <cellStyle name="Comma 3 2 2 2 2 4 5 2" xfId="11650"/>
    <cellStyle name="Comma 3 2 2 2 2 4 5 3" xfId="11651"/>
    <cellStyle name="Comma 3 2 2 2 2 4 6" xfId="11652"/>
    <cellStyle name="Comma 3 2 2 2 2 4 6 2" xfId="11653"/>
    <cellStyle name="Comma 3 2 2 2 2 4 6 3" xfId="11654"/>
    <cellStyle name="Comma 3 2 2 2 2 4 7" xfId="11655"/>
    <cellStyle name="Comma 3 2 2 2 2 4 8" xfId="11656"/>
    <cellStyle name="Comma 3 2 2 2 2 5" xfId="11657"/>
    <cellStyle name="Comma 3 2 2 2 2 5 2" xfId="11658"/>
    <cellStyle name="Comma 3 2 2 2 2 5 2 2" xfId="11659"/>
    <cellStyle name="Comma 3 2 2 2 2 5 2 3" xfId="11660"/>
    <cellStyle name="Comma 3 2 2 2 2 5 3" xfId="11661"/>
    <cellStyle name="Comma 3 2 2 2 2 5 3 2" xfId="11662"/>
    <cellStyle name="Comma 3 2 2 2 2 5 3 3" xfId="11663"/>
    <cellStyle name="Comma 3 2 2 2 2 5 4" xfId="11664"/>
    <cellStyle name="Comma 3 2 2 2 2 5 4 2" xfId="11665"/>
    <cellStyle name="Comma 3 2 2 2 2 5 4 3" xfId="11666"/>
    <cellStyle name="Comma 3 2 2 2 2 5 5" xfId="11667"/>
    <cellStyle name="Comma 3 2 2 2 2 5 5 2" xfId="11668"/>
    <cellStyle name="Comma 3 2 2 2 2 5 5 3" xfId="11669"/>
    <cellStyle name="Comma 3 2 2 2 2 5 6" xfId="11670"/>
    <cellStyle name="Comma 3 2 2 2 2 5 7" xfId="11671"/>
    <cellStyle name="Comma 3 2 2 2 2 6" xfId="11672"/>
    <cellStyle name="Comma 3 2 2 2 2 6 2" xfId="11673"/>
    <cellStyle name="Comma 3 2 2 2 2 6 2 2" xfId="11674"/>
    <cellStyle name="Comma 3 2 2 2 2 6 2 3" xfId="11675"/>
    <cellStyle name="Comma 3 2 2 2 2 6 3" xfId="11676"/>
    <cellStyle name="Comma 3 2 2 2 2 6 3 2" xfId="11677"/>
    <cellStyle name="Comma 3 2 2 2 2 6 3 3" xfId="11678"/>
    <cellStyle name="Comma 3 2 2 2 2 6 4" xfId="11679"/>
    <cellStyle name="Comma 3 2 2 2 2 6 4 2" xfId="11680"/>
    <cellStyle name="Comma 3 2 2 2 2 6 4 3" xfId="11681"/>
    <cellStyle name="Comma 3 2 2 2 2 6 5" xfId="11682"/>
    <cellStyle name="Comma 3 2 2 2 2 6 5 2" xfId="11683"/>
    <cellStyle name="Comma 3 2 2 2 2 6 5 3" xfId="11684"/>
    <cellStyle name="Comma 3 2 2 2 2 6 6" xfId="11685"/>
    <cellStyle name="Comma 3 2 2 2 2 6 7" xfId="11686"/>
    <cellStyle name="Comma 3 2 2 2 2 7" xfId="11687"/>
    <cellStyle name="Comma 3 2 2 2 2 7 2" xfId="11688"/>
    <cellStyle name="Comma 3 2 2 2 2 7 2 2" xfId="11689"/>
    <cellStyle name="Comma 3 2 2 2 2 7 2 3" xfId="11690"/>
    <cellStyle name="Comma 3 2 2 2 2 7 3" xfId="11691"/>
    <cellStyle name="Comma 3 2 2 2 2 7 3 2" xfId="11692"/>
    <cellStyle name="Comma 3 2 2 2 2 7 3 3" xfId="11693"/>
    <cellStyle name="Comma 3 2 2 2 2 7 4" xfId="11694"/>
    <cellStyle name="Comma 3 2 2 2 2 7 4 2" xfId="11695"/>
    <cellStyle name="Comma 3 2 2 2 2 7 4 3" xfId="11696"/>
    <cellStyle name="Comma 3 2 2 2 2 7 5" xfId="11697"/>
    <cellStyle name="Comma 3 2 2 2 2 7 5 2" xfId="11698"/>
    <cellStyle name="Comma 3 2 2 2 2 7 5 3" xfId="11699"/>
    <cellStyle name="Comma 3 2 2 2 2 7 6" xfId="11700"/>
    <cellStyle name="Comma 3 2 2 2 2 7 7" xfId="11701"/>
    <cellStyle name="Comma 3 2 2 2 2 8" xfId="11702"/>
    <cellStyle name="Comma 3 2 2 2 2 8 2" xfId="11703"/>
    <cellStyle name="Comma 3 2 2 2 2 8 2 2" xfId="11704"/>
    <cellStyle name="Comma 3 2 2 2 2 8 2 3" xfId="11705"/>
    <cellStyle name="Comma 3 2 2 2 2 8 3" xfId="11706"/>
    <cellStyle name="Comma 3 2 2 2 2 8 3 2" xfId="11707"/>
    <cellStyle name="Comma 3 2 2 2 2 8 3 3" xfId="11708"/>
    <cellStyle name="Comma 3 2 2 2 2 8 4" xfId="11709"/>
    <cellStyle name="Comma 3 2 2 2 2 8 4 2" xfId="11710"/>
    <cellStyle name="Comma 3 2 2 2 2 8 4 3" xfId="11711"/>
    <cellStyle name="Comma 3 2 2 2 2 8 5" xfId="11712"/>
    <cellStyle name="Comma 3 2 2 2 2 8 5 2" xfId="11713"/>
    <cellStyle name="Comma 3 2 2 2 2 8 5 3" xfId="11714"/>
    <cellStyle name="Comma 3 2 2 2 2 8 6" xfId="11715"/>
    <cellStyle name="Comma 3 2 2 2 2 8 7" xfId="11716"/>
    <cellStyle name="Comma 3 2 2 2 2 9" xfId="11717"/>
    <cellStyle name="Comma 3 2 2 2 2 9 2" xfId="11718"/>
    <cellStyle name="Comma 3 2 2 2 2 9 3" xfId="11719"/>
    <cellStyle name="Comma 3 2 2 2 3" xfId="11720"/>
    <cellStyle name="Comma 3 2 2 2 3 10" xfId="11721"/>
    <cellStyle name="Comma 3 2 2 2 3 11" xfId="11722"/>
    <cellStyle name="Comma 3 2 2 2 3 2" xfId="11723"/>
    <cellStyle name="Comma 3 2 2 2 3 2 2" xfId="11724"/>
    <cellStyle name="Comma 3 2 2 2 3 2 2 2" xfId="11725"/>
    <cellStyle name="Comma 3 2 2 2 3 2 2 2 2" xfId="11726"/>
    <cellStyle name="Comma 3 2 2 2 3 2 2 2 3" xfId="11727"/>
    <cellStyle name="Comma 3 2 2 2 3 2 2 3" xfId="11728"/>
    <cellStyle name="Comma 3 2 2 2 3 2 2 3 2" xfId="11729"/>
    <cellStyle name="Comma 3 2 2 2 3 2 2 3 3" xfId="11730"/>
    <cellStyle name="Comma 3 2 2 2 3 2 2 4" xfId="11731"/>
    <cellStyle name="Comma 3 2 2 2 3 2 2 4 2" xfId="11732"/>
    <cellStyle name="Comma 3 2 2 2 3 2 2 4 3" xfId="11733"/>
    <cellStyle name="Comma 3 2 2 2 3 2 2 5" xfId="11734"/>
    <cellStyle name="Comma 3 2 2 2 3 2 2 5 2" xfId="11735"/>
    <cellStyle name="Comma 3 2 2 2 3 2 2 5 3" xfId="11736"/>
    <cellStyle name="Comma 3 2 2 2 3 2 2 6" xfId="11737"/>
    <cellStyle name="Comma 3 2 2 2 3 2 2 7" xfId="11738"/>
    <cellStyle name="Comma 3 2 2 2 3 2 3" xfId="11739"/>
    <cellStyle name="Comma 3 2 2 2 3 2 3 2" xfId="11740"/>
    <cellStyle name="Comma 3 2 2 2 3 2 3 3" xfId="11741"/>
    <cellStyle name="Comma 3 2 2 2 3 2 4" xfId="11742"/>
    <cellStyle name="Comma 3 2 2 2 3 2 4 2" xfId="11743"/>
    <cellStyle name="Comma 3 2 2 2 3 2 4 3" xfId="11744"/>
    <cellStyle name="Comma 3 2 2 2 3 2 5" xfId="11745"/>
    <cellStyle name="Comma 3 2 2 2 3 2 5 2" xfId="11746"/>
    <cellStyle name="Comma 3 2 2 2 3 2 5 3" xfId="11747"/>
    <cellStyle name="Comma 3 2 2 2 3 2 6" xfId="11748"/>
    <cellStyle name="Comma 3 2 2 2 3 2 6 2" xfId="11749"/>
    <cellStyle name="Comma 3 2 2 2 3 2 6 3" xfId="11750"/>
    <cellStyle name="Comma 3 2 2 2 3 2 7" xfId="11751"/>
    <cellStyle name="Comma 3 2 2 2 3 2 8" xfId="11752"/>
    <cellStyle name="Comma 3 2 2 2 3 3" xfId="11753"/>
    <cellStyle name="Comma 3 2 2 2 3 3 2" xfId="11754"/>
    <cellStyle name="Comma 3 2 2 2 3 3 2 2" xfId="11755"/>
    <cellStyle name="Comma 3 2 2 2 3 3 2 3" xfId="11756"/>
    <cellStyle name="Comma 3 2 2 2 3 3 3" xfId="11757"/>
    <cellStyle name="Comma 3 2 2 2 3 3 3 2" xfId="11758"/>
    <cellStyle name="Comma 3 2 2 2 3 3 3 3" xfId="11759"/>
    <cellStyle name="Comma 3 2 2 2 3 3 4" xfId="11760"/>
    <cellStyle name="Comma 3 2 2 2 3 3 4 2" xfId="11761"/>
    <cellStyle name="Comma 3 2 2 2 3 3 4 3" xfId="11762"/>
    <cellStyle name="Comma 3 2 2 2 3 3 5" xfId="11763"/>
    <cellStyle name="Comma 3 2 2 2 3 3 5 2" xfId="11764"/>
    <cellStyle name="Comma 3 2 2 2 3 3 5 3" xfId="11765"/>
    <cellStyle name="Comma 3 2 2 2 3 3 6" xfId="11766"/>
    <cellStyle name="Comma 3 2 2 2 3 3 7" xfId="11767"/>
    <cellStyle name="Comma 3 2 2 2 3 4" xfId="11768"/>
    <cellStyle name="Comma 3 2 2 2 3 4 2" xfId="11769"/>
    <cellStyle name="Comma 3 2 2 2 3 4 2 2" xfId="11770"/>
    <cellStyle name="Comma 3 2 2 2 3 4 2 3" xfId="11771"/>
    <cellStyle name="Comma 3 2 2 2 3 4 3" xfId="11772"/>
    <cellStyle name="Comma 3 2 2 2 3 4 3 2" xfId="11773"/>
    <cellStyle name="Comma 3 2 2 2 3 4 3 3" xfId="11774"/>
    <cellStyle name="Comma 3 2 2 2 3 4 4" xfId="11775"/>
    <cellStyle name="Comma 3 2 2 2 3 4 4 2" xfId="11776"/>
    <cellStyle name="Comma 3 2 2 2 3 4 4 3" xfId="11777"/>
    <cellStyle name="Comma 3 2 2 2 3 4 5" xfId="11778"/>
    <cellStyle name="Comma 3 2 2 2 3 4 5 2" xfId="11779"/>
    <cellStyle name="Comma 3 2 2 2 3 4 5 3" xfId="11780"/>
    <cellStyle name="Comma 3 2 2 2 3 4 6" xfId="11781"/>
    <cellStyle name="Comma 3 2 2 2 3 4 7" xfId="11782"/>
    <cellStyle name="Comma 3 2 2 2 3 5" xfId="11783"/>
    <cellStyle name="Comma 3 2 2 2 3 5 2" xfId="11784"/>
    <cellStyle name="Comma 3 2 2 2 3 5 2 2" xfId="11785"/>
    <cellStyle name="Comma 3 2 2 2 3 5 2 3" xfId="11786"/>
    <cellStyle name="Comma 3 2 2 2 3 5 3" xfId="11787"/>
    <cellStyle name="Comma 3 2 2 2 3 5 3 2" xfId="11788"/>
    <cellStyle name="Comma 3 2 2 2 3 5 3 3" xfId="11789"/>
    <cellStyle name="Comma 3 2 2 2 3 5 4" xfId="11790"/>
    <cellStyle name="Comma 3 2 2 2 3 5 4 2" xfId="11791"/>
    <cellStyle name="Comma 3 2 2 2 3 5 4 3" xfId="11792"/>
    <cellStyle name="Comma 3 2 2 2 3 5 5" xfId="11793"/>
    <cellStyle name="Comma 3 2 2 2 3 5 5 2" xfId="11794"/>
    <cellStyle name="Comma 3 2 2 2 3 5 5 3" xfId="11795"/>
    <cellStyle name="Comma 3 2 2 2 3 5 6" xfId="11796"/>
    <cellStyle name="Comma 3 2 2 2 3 5 7" xfId="11797"/>
    <cellStyle name="Comma 3 2 2 2 3 6" xfId="11798"/>
    <cellStyle name="Comma 3 2 2 2 3 6 2" xfId="11799"/>
    <cellStyle name="Comma 3 2 2 2 3 6 3" xfId="11800"/>
    <cellStyle name="Comma 3 2 2 2 3 7" xfId="11801"/>
    <cellStyle name="Comma 3 2 2 2 3 7 2" xfId="11802"/>
    <cellStyle name="Comma 3 2 2 2 3 7 3" xfId="11803"/>
    <cellStyle name="Comma 3 2 2 2 3 8" xfId="11804"/>
    <cellStyle name="Comma 3 2 2 2 3 8 2" xfId="11805"/>
    <cellStyle name="Comma 3 2 2 2 3 8 3" xfId="11806"/>
    <cellStyle name="Comma 3 2 2 2 3 9" xfId="11807"/>
    <cellStyle name="Comma 3 2 2 2 3 9 2" xfId="11808"/>
    <cellStyle name="Comma 3 2 2 2 3 9 3" xfId="11809"/>
    <cellStyle name="Comma 3 2 2 2 4" xfId="11810"/>
    <cellStyle name="Comma 3 2 2 2 4 2" xfId="11811"/>
    <cellStyle name="Comma 3 2 2 2 4 2 2" xfId="11812"/>
    <cellStyle name="Comma 3 2 2 2 4 2 2 2" xfId="11813"/>
    <cellStyle name="Comma 3 2 2 2 4 2 2 3" xfId="11814"/>
    <cellStyle name="Comma 3 2 2 2 4 2 3" xfId="11815"/>
    <cellStyle name="Comma 3 2 2 2 4 2 3 2" xfId="11816"/>
    <cellStyle name="Comma 3 2 2 2 4 2 3 3" xfId="11817"/>
    <cellStyle name="Comma 3 2 2 2 4 2 4" xfId="11818"/>
    <cellStyle name="Comma 3 2 2 2 4 2 4 2" xfId="11819"/>
    <cellStyle name="Comma 3 2 2 2 4 2 4 3" xfId="11820"/>
    <cellStyle name="Comma 3 2 2 2 4 2 5" xfId="11821"/>
    <cellStyle name="Comma 3 2 2 2 4 2 5 2" xfId="11822"/>
    <cellStyle name="Comma 3 2 2 2 4 2 5 3" xfId="11823"/>
    <cellStyle name="Comma 3 2 2 2 4 2 6" xfId="11824"/>
    <cellStyle name="Comma 3 2 2 2 4 2 7" xfId="11825"/>
    <cellStyle name="Comma 3 2 2 2 4 3" xfId="11826"/>
    <cellStyle name="Comma 3 2 2 2 4 3 2" xfId="11827"/>
    <cellStyle name="Comma 3 2 2 2 4 3 3" xfId="11828"/>
    <cellStyle name="Comma 3 2 2 2 4 4" xfId="11829"/>
    <cellStyle name="Comma 3 2 2 2 4 4 2" xfId="11830"/>
    <cellStyle name="Comma 3 2 2 2 4 4 3" xfId="11831"/>
    <cellStyle name="Comma 3 2 2 2 4 5" xfId="11832"/>
    <cellStyle name="Comma 3 2 2 2 4 5 2" xfId="11833"/>
    <cellStyle name="Comma 3 2 2 2 4 5 3" xfId="11834"/>
    <cellStyle name="Comma 3 2 2 2 4 6" xfId="11835"/>
    <cellStyle name="Comma 3 2 2 2 4 6 2" xfId="11836"/>
    <cellStyle name="Comma 3 2 2 2 4 6 3" xfId="11837"/>
    <cellStyle name="Comma 3 2 2 2 4 7" xfId="11838"/>
    <cellStyle name="Comma 3 2 2 2 4 8" xfId="11839"/>
    <cellStyle name="Comma 3 2 2 2 5" xfId="11840"/>
    <cellStyle name="Comma 3 2 2 2 5 2" xfId="11841"/>
    <cellStyle name="Comma 3 2 2 2 5 2 2" xfId="11842"/>
    <cellStyle name="Comma 3 2 2 2 5 2 2 2" xfId="11843"/>
    <cellStyle name="Comma 3 2 2 2 5 2 2 3" xfId="11844"/>
    <cellStyle name="Comma 3 2 2 2 5 2 3" xfId="11845"/>
    <cellStyle name="Comma 3 2 2 2 5 2 3 2" xfId="11846"/>
    <cellStyle name="Comma 3 2 2 2 5 2 3 3" xfId="11847"/>
    <cellStyle name="Comma 3 2 2 2 5 2 4" xfId="11848"/>
    <cellStyle name="Comma 3 2 2 2 5 2 4 2" xfId="11849"/>
    <cellStyle name="Comma 3 2 2 2 5 2 4 3" xfId="11850"/>
    <cellStyle name="Comma 3 2 2 2 5 2 5" xfId="11851"/>
    <cellStyle name="Comma 3 2 2 2 5 2 5 2" xfId="11852"/>
    <cellStyle name="Comma 3 2 2 2 5 2 5 3" xfId="11853"/>
    <cellStyle name="Comma 3 2 2 2 5 2 6" xfId="11854"/>
    <cellStyle name="Comma 3 2 2 2 5 2 7" xfId="11855"/>
    <cellStyle name="Comma 3 2 2 2 5 3" xfId="11856"/>
    <cellStyle name="Comma 3 2 2 2 5 3 2" xfId="11857"/>
    <cellStyle name="Comma 3 2 2 2 5 3 3" xfId="11858"/>
    <cellStyle name="Comma 3 2 2 2 5 4" xfId="11859"/>
    <cellStyle name="Comma 3 2 2 2 5 4 2" xfId="11860"/>
    <cellStyle name="Comma 3 2 2 2 5 4 3" xfId="11861"/>
    <cellStyle name="Comma 3 2 2 2 5 5" xfId="11862"/>
    <cellStyle name="Comma 3 2 2 2 5 5 2" xfId="11863"/>
    <cellStyle name="Comma 3 2 2 2 5 5 3" xfId="11864"/>
    <cellStyle name="Comma 3 2 2 2 5 6" xfId="11865"/>
    <cellStyle name="Comma 3 2 2 2 5 6 2" xfId="11866"/>
    <cellStyle name="Comma 3 2 2 2 5 6 3" xfId="11867"/>
    <cellStyle name="Comma 3 2 2 2 5 7" xfId="11868"/>
    <cellStyle name="Comma 3 2 2 2 5 8" xfId="11869"/>
    <cellStyle name="Comma 3 2 2 2 6" xfId="11870"/>
    <cellStyle name="Comma 3 2 2 2 6 2" xfId="11871"/>
    <cellStyle name="Comma 3 2 2 2 6 2 2" xfId="11872"/>
    <cellStyle name="Comma 3 2 2 2 6 2 3" xfId="11873"/>
    <cellStyle name="Comma 3 2 2 2 6 3" xfId="11874"/>
    <cellStyle name="Comma 3 2 2 2 6 3 2" xfId="11875"/>
    <cellStyle name="Comma 3 2 2 2 6 3 3" xfId="11876"/>
    <cellStyle name="Comma 3 2 2 2 6 4" xfId="11877"/>
    <cellStyle name="Comma 3 2 2 2 6 4 2" xfId="11878"/>
    <cellStyle name="Comma 3 2 2 2 6 4 3" xfId="11879"/>
    <cellStyle name="Comma 3 2 2 2 6 5" xfId="11880"/>
    <cellStyle name="Comma 3 2 2 2 6 5 2" xfId="11881"/>
    <cellStyle name="Comma 3 2 2 2 6 5 3" xfId="11882"/>
    <cellStyle name="Comma 3 2 2 2 6 6" xfId="11883"/>
    <cellStyle name="Comma 3 2 2 2 6 7" xfId="11884"/>
    <cellStyle name="Comma 3 2 2 2 7" xfId="11885"/>
    <cellStyle name="Comma 3 2 2 2 7 2" xfId="11886"/>
    <cellStyle name="Comma 3 2 2 2 7 2 2" xfId="11887"/>
    <cellStyle name="Comma 3 2 2 2 7 2 3" xfId="11888"/>
    <cellStyle name="Comma 3 2 2 2 7 3" xfId="11889"/>
    <cellStyle name="Comma 3 2 2 2 7 3 2" xfId="11890"/>
    <cellStyle name="Comma 3 2 2 2 7 3 3" xfId="11891"/>
    <cellStyle name="Comma 3 2 2 2 7 4" xfId="11892"/>
    <cellStyle name="Comma 3 2 2 2 7 4 2" xfId="11893"/>
    <cellStyle name="Comma 3 2 2 2 7 4 3" xfId="11894"/>
    <cellStyle name="Comma 3 2 2 2 7 5" xfId="11895"/>
    <cellStyle name="Comma 3 2 2 2 7 5 2" xfId="11896"/>
    <cellStyle name="Comma 3 2 2 2 7 5 3" xfId="11897"/>
    <cellStyle name="Comma 3 2 2 2 7 6" xfId="11898"/>
    <cellStyle name="Comma 3 2 2 2 7 7" xfId="11899"/>
    <cellStyle name="Comma 3 2 2 2 8" xfId="11900"/>
    <cellStyle name="Comma 3 2 2 2 8 2" xfId="11901"/>
    <cellStyle name="Comma 3 2 2 2 8 2 2" xfId="11902"/>
    <cellStyle name="Comma 3 2 2 2 8 2 3" xfId="11903"/>
    <cellStyle name="Comma 3 2 2 2 8 3" xfId="11904"/>
    <cellStyle name="Comma 3 2 2 2 8 3 2" xfId="11905"/>
    <cellStyle name="Comma 3 2 2 2 8 3 3" xfId="11906"/>
    <cellStyle name="Comma 3 2 2 2 8 4" xfId="11907"/>
    <cellStyle name="Comma 3 2 2 2 8 4 2" xfId="11908"/>
    <cellStyle name="Comma 3 2 2 2 8 4 3" xfId="11909"/>
    <cellStyle name="Comma 3 2 2 2 8 5" xfId="11910"/>
    <cellStyle name="Comma 3 2 2 2 8 5 2" xfId="11911"/>
    <cellStyle name="Comma 3 2 2 2 8 5 3" xfId="11912"/>
    <cellStyle name="Comma 3 2 2 2 8 6" xfId="11913"/>
    <cellStyle name="Comma 3 2 2 2 8 7" xfId="11914"/>
    <cellStyle name="Comma 3 2 2 2 9" xfId="11915"/>
    <cellStyle name="Comma 3 2 2 2 9 2" xfId="11916"/>
    <cellStyle name="Comma 3 2 2 2 9 2 2" xfId="11917"/>
    <cellStyle name="Comma 3 2 2 2 9 2 3" xfId="11918"/>
    <cellStyle name="Comma 3 2 2 2 9 3" xfId="11919"/>
    <cellStyle name="Comma 3 2 2 2 9 3 2" xfId="11920"/>
    <cellStyle name="Comma 3 2 2 2 9 3 3" xfId="11921"/>
    <cellStyle name="Comma 3 2 2 2 9 4" xfId="11922"/>
    <cellStyle name="Comma 3 2 2 2 9 4 2" xfId="11923"/>
    <cellStyle name="Comma 3 2 2 2 9 4 3" xfId="11924"/>
    <cellStyle name="Comma 3 2 2 2 9 5" xfId="11925"/>
    <cellStyle name="Comma 3 2 2 2 9 5 2" xfId="11926"/>
    <cellStyle name="Comma 3 2 2 2 9 5 3" xfId="11927"/>
    <cellStyle name="Comma 3 2 2 2 9 6" xfId="11928"/>
    <cellStyle name="Comma 3 2 2 2 9 7" xfId="11929"/>
    <cellStyle name="Comma 3 2 2 3" xfId="11930"/>
    <cellStyle name="Comma 3 2 2 3 10" xfId="11931"/>
    <cellStyle name="Comma 3 2 2 3 10 2" xfId="11932"/>
    <cellStyle name="Comma 3 2 2 3 10 3" xfId="11933"/>
    <cellStyle name="Comma 3 2 2 3 11" xfId="11934"/>
    <cellStyle name="Comma 3 2 2 3 11 2" xfId="11935"/>
    <cellStyle name="Comma 3 2 2 3 11 3" xfId="11936"/>
    <cellStyle name="Comma 3 2 2 3 12" xfId="11937"/>
    <cellStyle name="Comma 3 2 2 3 12 2" xfId="11938"/>
    <cellStyle name="Comma 3 2 2 3 12 3" xfId="11939"/>
    <cellStyle name="Comma 3 2 2 3 13" xfId="11940"/>
    <cellStyle name="Comma 3 2 2 3 14" xfId="11941"/>
    <cellStyle name="Comma 3 2 2 3 2" xfId="11942"/>
    <cellStyle name="Comma 3 2 2 3 2 10" xfId="11943"/>
    <cellStyle name="Comma 3 2 2 3 2 11" xfId="11944"/>
    <cellStyle name="Comma 3 2 2 3 2 2" xfId="11945"/>
    <cellStyle name="Comma 3 2 2 3 2 2 2" xfId="11946"/>
    <cellStyle name="Comma 3 2 2 3 2 2 2 2" xfId="11947"/>
    <cellStyle name="Comma 3 2 2 3 2 2 2 2 2" xfId="11948"/>
    <cellStyle name="Comma 3 2 2 3 2 2 2 2 3" xfId="11949"/>
    <cellStyle name="Comma 3 2 2 3 2 2 2 3" xfId="11950"/>
    <cellStyle name="Comma 3 2 2 3 2 2 2 3 2" xfId="11951"/>
    <cellStyle name="Comma 3 2 2 3 2 2 2 3 3" xfId="11952"/>
    <cellStyle name="Comma 3 2 2 3 2 2 2 4" xfId="11953"/>
    <cellStyle name="Comma 3 2 2 3 2 2 2 4 2" xfId="11954"/>
    <cellStyle name="Comma 3 2 2 3 2 2 2 4 3" xfId="11955"/>
    <cellStyle name="Comma 3 2 2 3 2 2 2 5" xfId="11956"/>
    <cellStyle name="Comma 3 2 2 3 2 2 2 5 2" xfId="11957"/>
    <cellStyle name="Comma 3 2 2 3 2 2 2 5 3" xfId="11958"/>
    <cellStyle name="Comma 3 2 2 3 2 2 2 6" xfId="11959"/>
    <cellStyle name="Comma 3 2 2 3 2 2 2 7" xfId="11960"/>
    <cellStyle name="Comma 3 2 2 3 2 2 3" xfId="11961"/>
    <cellStyle name="Comma 3 2 2 3 2 2 3 2" xfId="11962"/>
    <cellStyle name="Comma 3 2 2 3 2 2 3 3" xfId="11963"/>
    <cellStyle name="Comma 3 2 2 3 2 2 4" xfId="11964"/>
    <cellStyle name="Comma 3 2 2 3 2 2 4 2" xfId="11965"/>
    <cellStyle name="Comma 3 2 2 3 2 2 4 3" xfId="11966"/>
    <cellStyle name="Comma 3 2 2 3 2 2 5" xfId="11967"/>
    <cellStyle name="Comma 3 2 2 3 2 2 5 2" xfId="11968"/>
    <cellStyle name="Comma 3 2 2 3 2 2 5 3" xfId="11969"/>
    <cellStyle name="Comma 3 2 2 3 2 2 6" xfId="11970"/>
    <cellStyle name="Comma 3 2 2 3 2 2 6 2" xfId="11971"/>
    <cellStyle name="Comma 3 2 2 3 2 2 6 3" xfId="11972"/>
    <cellStyle name="Comma 3 2 2 3 2 2 7" xfId="11973"/>
    <cellStyle name="Comma 3 2 2 3 2 2 8" xfId="11974"/>
    <cellStyle name="Comma 3 2 2 3 2 3" xfId="11975"/>
    <cellStyle name="Comma 3 2 2 3 2 3 2" xfId="11976"/>
    <cellStyle name="Comma 3 2 2 3 2 3 2 2" xfId="11977"/>
    <cellStyle name="Comma 3 2 2 3 2 3 2 3" xfId="11978"/>
    <cellStyle name="Comma 3 2 2 3 2 3 3" xfId="11979"/>
    <cellStyle name="Comma 3 2 2 3 2 3 3 2" xfId="11980"/>
    <cellStyle name="Comma 3 2 2 3 2 3 3 3" xfId="11981"/>
    <cellStyle name="Comma 3 2 2 3 2 3 4" xfId="11982"/>
    <cellStyle name="Comma 3 2 2 3 2 3 4 2" xfId="11983"/>
    <cellStyle name="Comma 3 2 2 3 2 3 4 3" xfId="11984"/>
    <cellStyle name="Comma 3 2 2 3 2 3 5" xfId="11985"/>
    <cellStyle name="Comma 3 2 2 3 2 3 5 2" xfId="11986"/>
    <cellStyle name="Comma 3 2 2 3 2 3 5 3" xfId="11987"/>
    <cellStyle name="Comma 3 2 2 3 2 3 6" xfId="11988"/>
    <cellStyle name="Comma 3 2 2 3 2 3 7" xfId="11989"/>
    <cellStyle name="Comma 3 2 2 3 2 4" xfId="11990"/>
    <cellStyle name="Comma 3 2 2 3 2 4 2" xfId="11991"/>
    <cellStyle name="Comma 3 2 2 3 2 4 2 2" xfId="11992"/>
    <cellStyle name="Comma 3 2 2 3 2 4 2 3" xfId="11993"/>
    <cellStyle name="Comma 3 2 2 3 2 4 3" xfId="11994"/>
    <cellStyle name="Comma 3 2 2 3 2 4 3 2" xfId="11995"/>
    <cellStyle name="Comma 3 2 2 3 2 4 3 3" xfId="11996"/>
    <cellStyle name="Comma 3 2 2 3 2 4 4" xfId="11997"/>
    <cellStyle name="Comma 3 2 2 3 2 4 4 2" xfId="11998"/>
    <cellStyle name="Comma 3 2 2 3 2 4 4 3" xfId="11999"/>
    <cellStyle name="Comma 3 2 2 3 2 4 5" xfId="12000"/>
    <cellStyle name="Comma 3 2 2 3 2 4 5 2" xfId="12001"/>
    <cellStyle name="Comma 3 2 2 3 2 4 5 3" xfId="12002"/>
    <cellStyle name="Comma 3 2 2 3 2 4 6" xfId="12003"/>
    <cellStyle name="Comma 3 2 2 3 2 4 7" xfId="12004"/>
    <cellStyle name="Comma 3 2 2 3 2 5" xfId="12005"/>
    <cellStyle name="Comma 3 2 2 3 2 5 2" xfId="12006"/>
    <cellStyle name="Comma 3 2 2 3 2 5 2 2" xfId="12007"/>
    <cellStyle name="Comma 3 2 2 3 2 5 2 3" xfId="12008"/>
    <cellStyle name="Comma 3 2 2 3 2 5 3" xfId="12009"/>
    <cellStyle name="Comma 3 2 2 3 2 5 3 2" xfId="12010"/>
    <cellStyle name="Comma 3 2 2 3 2 5 3 3" xfId="12011"/>
    <cellStyle name="Comma 3 2 2 3 2 5 4" xfId="12012"/>
    <cellStyle name="Comma 3 2 2 3 2 5 4 2" xfId="12013"/>
    <cellStyle name="Comma 3 2 2 3 2 5 4 3" xfId="12014"/>
    <cellStyle name="Comma 3 2 2 3 2 5 5" xfId="12015"/>
    <cellStyle name="Comma 3 2 2 3 2 5 5 2" xfId="12016"/>
    <cellStyle name="Comma 3 2 2 3 2 5 5 3" xfId="12017"/>
    <cellStyle name="Comma 3 2 2 3 2 5 6" xfId="12018"/>
    <cellStyle name="Comma 3 2 2 3 2 5 7" xfId="12019"/>
    <cellStyle name="Comma 3 2 2 3 2 6" xfId="12020"/>
    <cellStyle name="Comma 3 2 2 3 2 6 2" xfId="12021"/>
    <cellStyle name="Comma 3 2 2 3 2 6 3" xfId="12022"/>
    <cellStyle name="Comma 3 2 2 3 2 7" xfId="12023"/>
    <cellStyle name="Comma 3 2 2 3 2 7 2" xfId="12024"/>
    <cellStyle name="Comma 3 2 2 3 2 7 3" xfId="12025"/>
    <cellStyle name="Comma 3 2 2 3 2 8" xfId="12026"/>
    <cellStyle name="Comma 3 2 2 3 2 8 2" xfId="12027"/>
    <cellStyle name="Comma 3 2 2 3 2 8 3" xfId="12028"/>
    <cellStyle name="Comma 3 2 2 3 2 9" xfId="12029"/>
    <cellStyle name="Comma 3 2 2 3 2 9 2" xfId="12030"/>
    <cellStyle name="Comma 3 2 2 3 2 9 3" xfId="12031"/>
    <cellStyle name="Comma 3 2 2 3 3" xfId="12032"/>
    <cellStyle name="Comma 3 2 2 3 3 2" xfId="12033"/>
    <cellStyle name="Comma 3 2 2 3 3 2 2" xfId="12034"/>
    <cellStyle name="Comma 3 2 2 3 3 2 2 2" xfId="12035"/>
    <cellStyle name="Comma 3 2 2 3 3 2 2 3" xfId="12036"/>
    <cellStyle name="Comma 3 2 2 3 3 2 3" xfId="12037"/>
    <cellStyle name="Comma 3 2 2 3 3 2 3 2" xfId="12038"/>
    <cellStyle name="Comma 3 2 2 3 3 2 3 3" xfId="12039"/>
    <cellStyle name="Comma 3 2 2 3 3 2 4" xfId="12040"/>
    <cellStyle name="Comma 3 2 2 3 3 2 4 2" xfId="12041"/>
    <cellStyle name="Comma 3 2 2 3 3 2 4 3" xfId="12042"/>
    <cellStyle name="Comma 3 2 2 3 3 2 5" xfId="12043"/>
    <cellStyle name="Comma 3 2 2 3 3 2 5 2" xfId="12044"/>
    <cellStyle name="Comma 3 2 2 3 3 2 5 3" xfId="12045"/>
    <cellStyle name="Comma 3 2 2 3 3 2 6" xfId="12046"/>
    <cellStyle name="Comma 3 2 2 3 3 2 7" xfId="12047"/>
    <cellStyle name="Comma 3 2 2 3 3 3" xfId="12048"/>
    <cellStyle name="Comma 3 2 2 3 3 3 2" xfId="12049"/>
    <cellStyle name="Comma 3 2 2 3 3 3 3" xfId="12050"/>
    <cellStyle name="Comma 3 2 2 3 3 4" xfId="12051"/>
    <cellStyle name="Comma 3 2 2 3 3 4 2" xfId="12052"/>
    <cellStyle name="Comma 3 2 2 3 3 4 3" xfId="12053"/>
    <cellStyle name="Comma 3 2 2 3 3 5" xfId="12054"/>
    <cellStyle name="Comma 3 2 2 3 3 5 2" xfId="12055"/>
    <cellStyle name="Comma 3 2 2 3 3 5 3" xfId="12056"/>
    <cellStyle name="Comma 3 2 2 3 3 6" xfId="12057"/>
    <cellStyle name="Comma 3 2 2 3 3 6 2" xfId="12058"/>
    <cellStyle name="Comma 3 2 2 3 3 6 3" xfId="12059"/>
    <cellStyle name="Comma 3 2 2 3 3 7" xfId="12060"/>
    <cellStyle name="Comma 3 2 2 3 3 8" xfId="12061"/>
    <cellStyle name="Comma 3 2 2 3 4" xfId="12062"/>
    <cellStyle name="Comma 3 2 2 3 4 2" xfId="12063"/>
    <cellStyle name="Comma 3 2 2 3 4 2 2" xfId="12064"/>
    <cellStyle name="Comma 3 2 2 3 4 2 2 2" xfId="12065"/>
    <cellStyle name="Comma 3 2 2 3 4 2 2 3" xfId="12066"/>
    <cellStyle name="Comma 3 2 2 3 4 2 3" xfId="12067"/>
    <cellStyle name="Comma 3 2 2 3 4 2 3 2" xfId="12068"/>
    <cellStyle name="Comma 3 2 2 3 4 2 3 3" xfId="12069"/>
    <cellStyle name="Comma 3 2 2 3 4 2 4" xfId="12070"/>
    <cellStyle name="Comma 3 2 2 3 4 2 4 2" xfId="12071"/>
    <cellStyle name="Comma 3 2 2 3 4 2 4 3" xfId="12072"/>
    <cellStyle name="Comma 3 2 2 3 4 2 5" xfId="12073"/>
    <cellStyle name="Comma 3 2 2 3 4 2 5 2" xfId="12074"/>
    <cellStyle name="Comma 3 2 2 3 4 2 5 3" xfId="12075"/>
    <cellStyle name="Comma 3 2 2 3 4 2 6" xfId="12076"/>
    <cellStyle name="Comma 3 2 2 3 4 2 7" xfId="12077"/>
    <cellStyle name="Comma 3 2 2 3 4 3" xfId="12078"/>
    <cellStyle name="Comma 3 2 2 3 4 3 2" xfId="12079"/>
    <cellStyle name="Comma 3 2 2 3 4 3 3" xfId="12080"/>
    <cellStyle name="Comma 3 2 2 3 4 4" xfId="12081"/>
    <cellStyle name="Comma 3 2 2 3 4 4 2" xfId="12082"/>
    <cellStyle name="Comma 3 2 2 3 4 4 3" xfId="12083"/>
    <cellStyle name="Comma 3 2 2 3 4 5" xfId="12084"/>
    <cellStyle name="Comma 3 2 2 3 4 5 2" xfId="12085"/>
    <cellStyle name="Comma 3 2 2 3 4 5 3" xfId="12086"/>
    <cellStyle name="Comma 3 2 2 3 4 6" xfId="12087"/>
    <cellStyle name="Comma 3 2 2 3 4 6 2" xfId="12088"/>
    <cellStyle name="Comma 3 2 2 3 4 6 3" xfId="12089"/>
    <cellStyle name="Comma 3 2 2 3 4 7" xfId="12090"/>
    <cellStyle name="Comma 3 2 2 3 4 8" xfId="12091"/>
    <cellStyle name="Comma 3 2 2 3 5" xfId="12092"/>
    <cellStyle name="Comma 3 2 2 3 5 2" xfId="12093"/>
    <cellStyle name="Comma 3 2 2 3 5 2 2" xfId="12094"/>
    <cellStyle name="Comma 3 2 2 3 5 2 3" xfId="12095"/>
    <cellStyle name="Comma 3 2 2 3 5 3" xfId="12096"/>
    <cellStyle name="Comma 3 2 2 3 5 3 2" xfId="12097"/>
    <cellStyle name="Comma 3 2 2 3 5 3 3" xfId="12098"/>
    <cellStyle name="Comma 3 2 2 3 5 4" xfId="12099"/>
    <cellStyle name="Comma 3 2 2 3 5 4 2" xfId="12100"/>
    <cellStyle name="Comma 3 2 2 3 5 4 3" xfId="12101"/>
    <cellStyle name="Comma 3 2 2 3 5 5" xfId="12102"/>
    <cellStyle name="Comma 3 2 2 3 5 5 2" xfId="12103"/>
    <cellStyle name="Comma 3 2 2 3 5 5 3" xfId="12104"/>
    <cellStyle name="Comma 3 2 2 3 5 6" xfId="12105"/>
    <cellStyle name="Comma 3 2 2 3 5 7" xfId="12106"/>
    <cellStyle name="Comma 3 2 2 3 6" xfId="12107"/>
    <cellStyle name="Comma 3 2 2 3 6 2" xfId="12108"/>
    <cellStyle name="Comma 3 2 2 3 6 2 2" xfId="12109"/>
    <cellStyle name="Comma 3 2 2 3 6 2 3" xfId="12110"/>
    <cellStyle name="Comma 3 2 2 3 6 3" xfId="12111"/>
    <cellStyle name="Comma 3 2 2 3 6 3 2" xfId="12112"/>
    <cellStyle name="Comma 3 2 2 3 6 3 3" xfId="12113"/>
    <cellStyle name="Comma 3 2 2 3 6 4" xfId="12114"/>
    <cellStyle name="Comma 3 2 2 3 6 4 2" xfId="12115"/>
    <cellStyle name="Comma 3 2 2 3 6 4 3" xfId="12116"/>
    <cellStyle name="Comma 3 2 2 3 6 5" xfId="12117"/>
    <cellStyle name="Comma 3 2 2 3 6 5 2" xfId="12118"/>
    <cellStyle name="Comma 3 2 2 3 6 5 3" xfId="12119"/>
    <cellStyle name="Comma 3 2 2 3 6 6" xfId="12120"/>
    <cellStyle name="Comma 3 2 2 3 6 7" xfId="12121"/>
    <cellStyle name="Comma 3 2 2 3 7" xfId="12122"/>
    <cellStyle name="Comma 3 2 2 3 7 2" xfId="12123"/>
    <cellStyle name="Comma 3 2 2 3 7 2 2" xfId="12124"/>
    <cellStyle name="Comma 3 2 2 3 7 2 3" xfId="12125"/>
    <cellStyle name="Comma 3 2 2 3 7 3" xfId="12126"/>
    <cellStyle name="Comma 3 2 2 3 7 3 2" xfId="12127"/>
    <cellStyle name="Comma 3 2 2 3 7 3 3" xfId="12128"/>
    <cellStyle name="Comma 3 2 2 3 7 4" xfId="12129"/>
    <cellStyle name="Comma 3 2 2 3 7 4 2" xfId="12130"/>
    <cellStyle name="Comma 3 2 2 3 7 4 3" xfId="12131"/>
    <cellStyle name="Comma 3 2 2 3 7 5" xfId="12132"/>
    <cellStyle name="Comma 3 2 2 3 7 5 2" xfId="12133"/>
    <cellStyle name="Comma 3 2 2 3 7 5 3" xfId="12134"/>
    <cellStyle name="Comma 3 2 2 3 7 6" xfId="12135"/>
    <cellStyle name="Comma 3 2 2 3 7 7" xfId="12136"/>
    <cellStyle name="Comma 3 2 2 3 8" xfId="12137"/>
    <cellStyle name="Comma 3 2 2 3 8 2" xfId="12138"/>
    <cellStyle name="Comma 3 2 2 3 8 2 2" xfId="12139"/>
    <cellStyle name="Comma 3 2 2 3 8 2 3" xfId="12140"/>
    <cellStyle name="Comma 3 2 2 3 8 3" xfId="12141"/>
    <cellStyle name="Comma 3 2 2 3 8 3 2" xfId="12142"/>
    <cellStyle name="Comma 3 2 2 3 8 3 3" xfId="12143"/>
    <cellStyle name="Comma 3 2 2 3 8 4" xfId="12144"/>
    <cellStyle name="Comma 3 2 2 3 8 4 2" xfId="12145"/>
    <cellStyle name="Comma 3 2 2 3 8 4 3" xfId="12146"/>
    <cellStyle name="Comma 3 2 2 3 8 5" xfId="12147"/>
    <cellStyle name="Comma 3 2 2 3 8 5 2" xfId="12148"/>
    <cellStyle name="Comma 3 2 2 3 8 5 3" xfId="12149"/>
    <cellStyle name="Comma 3 2 2 3 8 6" xfId="12150"/>
    <cellStyle name="Comma 3 2 2 3 8 7" xfId="12151"/>
    <cellStyle name="Comma 3 2 2 3 9" xfId="12152"/>
    <cellStyle name="Comma 3 2 2 3 9 2" xfId="12153"/>
    <cellStyle name="Comma 3 2 2 3 9 3" xfId="12154"/>
    <cellStyle name="Comma 3 2 2 4" xfId="12155"/>
    <cellStyle name="Comma 3 2 2 4 10" xfId="12156"/>
    <cellStyle name="Comma 3 2 2 4 11" xfId="12157"/>
    <cellStyle name="Comma 3 2 2 4 2" xfId="12158"/>
    <cellStyle name="Comma 3 2 2 4 2 2" xfId="12159"/>
    <cellStyle name="Comma 3 2 2 4 2 2 2" xfId="12160"/>
    <cellStyle name="Comma 3 2 2 4 2 2 2 2" xfId="12161"/>
    <cellStyle name="Comma 3 2 2 4 2 2 2 3" xfId="12162"/>
    <cellStyle name="Comma 3 2 2 4 2 2 3" xfId="12163"/>
    <cellStyle name="Comma 3 2 2 4 2 2 3 2" xfId="12164"/>
    <cellStyle name="Comma 3 2 2 4 2 2 3 3" xfId="12165"/>
    <cellStyle name="Comma 3 2 2 4 2 2 4" xfId="12166"/>
    <cellStyle name="Comma 3 2 2 4 2 2 4 2" xfId="12167"/>
    <cellStyle name="Comma 3 2 2 4 2 2 4 3" xfId="12168"/>
    <cellStyle name="Comma 3 2 2 4 2 2 5" xfId="12169"/>
    <cellStyle name="Comma 3 2 2 4 2 2 5 2" xfId="12170"/>
    <cellStyle name="Comma 3 2 2 4 2 2 5 3" xfId="12171"/>
    <cellStyle name="Comma 3 2 2 4 2 2 6" xfId="12172"/>
    <cellStyle name="Comma 3 2 2 4 2 2 7" xfId="12173"/>
    <cellStyle name="Comma 3 2 2 4 2 3" xfId="12174"/>
    <cellStyle name="Comma 3 2 2 4 2 3 2" xfId="12175"/>
    <cellStyle name="Comma 3 2 2 4 2 3 3" xfId="12176"/>
    <cellStyle name="Comma 3 2 2 4 2 4" xfId="12177"/>
    <cellStyle name="Comma 3 2 2 4 2 4 2" xfId="12178"/>
    <cellStyle name="Comma 3 2 2 4 2 4 3" xfId="12179"/>
    <cellStyle name="Comma 3 2 2 4 2 5" xfId="12180"/>
    <cellStyle name="Comma 3 2 2 4 2 5 2" xfId="12181"/>
    <cellStyle name="Comma 3 2 2 4 2 5 3" xfId="12182"/>
    <cellStyle name="Comma 3 2 2 4 2 6" xfId="12183"/>
    <cellStyle name="Comma 3 2 2 4 2 6 2" xfId="12184"/>
    <cellStyle name="Comma 3 2 2 4 2 6 3" xfId="12185"/>
    <cellStyle name="Comma 3 2 2 4 2 7" xfId="12186"/>
    <cellStyle name="Comma 3 2 2 4 2 8" xfId="12187"/>
    <cellStyle name="Comma 3 2 2 4 3" xfId="12188"/>
    <cellStyle name="Comma 3 2 2 4 3 2" xfId="12189"/>
    <cellStyle name="Comma 3 2 2 4 3 2 2" xfId="12190"/>
    <cellStyle name="Comma 3 2 2 4 3 2 3" xfId="12191"/>
    <cellStyle name="Comma 3 2 2 4 3 3" xfId="12192"/>
    <cellStyle name="Comma 3 2 2 4 3 3 2" xfId="12193"/>
    <cellStyle name="Comma 3 2 2 4 3 3 3" xfId="12194"/>
    <cellStyle name="Comma 3 2 2 4 3 4" xfId="12195"/>
    <cellStyle name="Comma 3 2 2 4 3 4 2" xfId="12196"/>
    <cellStyle name="Comma 3 2 2 4 3 4 3" xfId="12197"/>
    <cellStyle name="Comma 3 2 2 4 3 5" xfId="12198"/>
    <cellStyle name="Comma 3 2 2 4 3 5 2" xfId="12199"/>
    <cellStyle name="Comma 3 2 2 4 3 5 3" xfId="12200"/>
    <cellStyle name="Comma 3 2 2 4 3 6" xfId="12201"/>
    <cellStyle name="Comma 3 2 2 4 3 7" xfId="12202"/>
    <cellStyle name="Comma 3 2 2 4 4" xfId="12203"/>
    <cellStyle name="Comma 3 2 2 4 4 2" xfId="12204"/>
    <cellStyle name="Comma 3 2 2 4 4 2 2" xfId="12205"/>
    <cellStyle name="Comma 3 2 2 4 4 2 3" xfId="12206"/>
    <cellStyle name="Comma 3 2 2 4 4 3" xfId="12207"/>
    <cellStyle name="Comma 3 2 2 4 4 3 2" xfId="12208"/>
    <cellStyle name="Comma 3 2 2 4 4 3 3" xfId="12209"/>
    <cellStyle name="Comma 3 2 2 4 4 4" xfId="12210"/>
    <cellStyle name="Comma 3 2 2 4 4 4 2" xfId="12211"/>
    <cellStyle name="Comma 3 2 2 4 4 4 3" xfId="12212"/>
    <cellStyle name="Comma 3 2 2 4 4 5" xfId="12213"/>
    <cellStyle name="Comma 3 2 2 4 4 5 2" xfId="12214"/>
    <cellStyle name="Comma 3 2 2 4 4 5 3" xfId="12215"/>
    <cellStyle name="Comma 3 2 2 4 4 6" xfId="12216"/>
    <cellStyle name="Comma 3 2 2 4 4 7" xfId="12217"/>
    <cellStyle name="Comma 3 2 2 4 5" xfId="12218"/>
    <cellStyle name="Comma 3 2 2 4 5 2" xfId="12219"/>
    <cellStyle name="Comma 3 2 2 4 5 2 2" xfId="12220"/>
    <cellStyle name="Comma 3 2 2 4 5 2 3" xfId="12221"/>
    <cellStyle name="Comma 3 2 2 4 5 3" xfId="12222"/>
    <cellStyle name="Comma 3 2 2 4 5 3 2" xfId="12223"/>
    <cellStyle name="Comma 3 2 2 4 5 3 3" xfId="12224"/>
    <cellStyle name="Comma 3 2 2 4 5 4" xfId="12225"/>
    <cellStyle name="Comma 3 2 2 4 5 4 2" xfId="12226"/>
    <cellStyle name="Comma 3 2 2 4 5 4 3" xfId="12227"/>
    <cellStyle name="Comma 3 2 2 4 5 5" xfId="12228"/>
    <cellStyle name="Comma 3 2 2 4 5 5 2" xfId="12229"/>
    <cellStyle name="Comma 3 2 2 4 5 5 3" xfId="12230"/>
    <cellStyle name="Comma 3 2 2 4 5 6" xfId="12231"/>
    <cellStyle name="Comma 3 2 2 4 5 7" xfId="12232"/>
    <cellStyle name="Comma 3 2 2 4 6" xfId="12233"/>
    <cellStyle name="Comma 3 2 2 4 6 2" xfId="12234"/>
    <cellStyle name="Comma 3 2 2 4 6 3" xfId="12235"/>
    <cellStyle name="Comma 3 2 2 4 7" xfId="12236"/>
    <cellStyle name="Comma 3 2 2 4 7 2" xfId="12237"/>
    <cellStyle name="Comma 3 2 2 4 7 3" xfId="12238"/>
    <cellStyle name="Comma 3 2 2 4 8" xfId="12239"/>
    <cellStyle name="Comma 3 2 2 4 8 2" xfId="12240"/>
    <cellStyle name="Comma 3 2 2 4 8 3" xfId="12241"/>
    <cellStyle name="Comma 3 2 2 4 9" xfId="12242"/>
    <cellStyle name="Comma 3 2 2 4 9 2" xfId="12243"/>
    <cellStyle name="Comma 3 2 2 4 9 3" xfId="12244"/>
    <cellStyle name="Comma 3 2 2 5" xfId="12245"/>
    <cellStyle name="Comma 3 2 2 5 2" xfId="12246"/>
    <cellStyle name="Comma 3 2 2 5 2 2" xfId="12247"/>
    <cellStyle name="Comma 3 2 2 5 2 2 2" xfId="12248"/>
    <cellStyle name="Comma 3 2 2 5 2 2 3" xfId="12249"/>
    <cellStyle name="Comma 3 2 2 5 2 3" xfId="12250"/>
    <cellStyle name="Comma 3 2 2 5 2 3 2" xfId="12251"/>
    <cellStyle name="Comma 3 2 2 5 2 3 3" xfId="12252"/>
    <cellStyle name="Comma 3 2 2 5 2 4" xfId="12253"/>
    <cellStyle name="Comma 3 2 2 5 2 4 2" xfId="12254"/>
    <cellStyle name="Comma 3 2 2 5 2 4 3" xfId="12255"/>
    <cellStyle name="Comma 3 2 2 5 2 5" xfId="12256"/>
    <cellStyle name="Comma 3 2 2 5 2 5 2" xfId="12257"/>
    <cellStyle name="Comma 3 2 2 5 2 5 3" xfId="12258"/>
    <cellStyle name="Comma 3 2 2 5 2 6" xfId="12259"/>
    <cellStyle name="Comma 3 2 2 5 2 7" xfId="12260"/>
    <cellStyle name="Comma 3 2 2 5 3" xfId="12261"/>
    <cellStyle name="Comma 3 2 2 5 3 2" xfId="12262"/>
    <cellStyle name="Comma 3 2 2 5 3 3" xfId="12263"/>
    <cellStyle name="Comma 3 2 2 5 4" xfId="12264"/>
    <cellStyle name="Comma 3 2 2 5 4 2" xfId="12265"/>
    <cellStyle name="Comma 3 2 2 5 4 3" xfId="12266"/>
    <cellStyle name="Comma 3 2 2 5 5" xfId="12267"/>
    <cellStyle name="Comma 3 2 2 5 5 2" xfId="12268"/>
    <cellStyle name="Comma 3 2 2 5 5 3" xfId="12269"/>
    <cellStyle name="Comma 3 2 2 5 6" xfId="12270"/>
    <cellStyle name="Comma 3 2 2 5 6 2" xfId="12271"/>
    <cellStyle name="Comma 3 2 2 5 6 3" xfId="12272"/>
    <cellStyle name="Comma 3 2 2 5 7" xfId="12273"/>
    <cellStyle name="Comma 3 2 2 5 8" xfId="12274"/>
    <cellStyle name="Comma 3 2 2 6" xfId="12275"/>
    <cellStyle name="Comma 3 2 2 6 2" xfId="12276"/>
    <cellStyle name="Comma 3 2 2 6 2 2" xfId="12277"/>
    <cellStyle name="Comma 3 2 2 6 2 2 2" xfId="12278"/>
    <cellStyle name="Comma 3 2 2 6 2 2 3" xfId="12279"/>
    <cellStyle name="Comma 3 2 2 6 2 3" xfId="12280"/>
    <cellStyle name="Comma 3 2 2 6 2 3 2" xfId="12281"/>
    <cellStyle name="Comma 3 2 2 6 2 3 3" xfId="12282"/>
    <cellStyle name="Comma 3 2 2 6 2 4" xfId="12283"/>
    <cellStyle name="Comma 3 2 2 6 2 4 2" xfId="12284"/>
    <cellStyle name="Comma 3 2 2 6 2 4 3" xfId="12285"/>
    <cellStyle name="Comma 3 2 2 6 2 5" xfId="12286"/>
    <cellStyle name="Comma 3 2 2 6 2 5 2" xfId="12287"/>
    <cellStyle name="Comma 3 2 2 6 2 5 3" xfId="12288"/>
    <cellStyle name="Comma 3 2 2 6 2 6" xfId="12289"/>
    <cellStyle name="Comma 3 2 2 6 2 7" xfId="12290"/>
    <cellStyle name="Comma 3 2 2 6 3" xfId="12291"/>
    <cellStyle name="Comma 3 2 2 6 3 2" xfId="12292"/>
    <cellStyle name="Comma 3 2 2 6 3 3" xfId="12293"/>
    <cellStyle name="Comma 3 2 2 6 4" xfId="12294"/>
    <cellStyle name="Comma 3 2 2 6 4 2" xfId="12295"/>
    <cellStyle name="Comma 3 2 2 6 4 3" xfId="12296"/>
    <cellStyle name="Comma 3 2 2 6 5" xfId="12297"/>
    <cellStyle name="Comma 3 2 2 6 5 2" xfId="12298"/>
    <cellStyle name="Comma 3 2 2 6 5 3" xfId="12299"/>
    <cellStyle name="Comma 3 2 2 6 6" xfId="12300"/>
    <cellStyle name="Comma 3 2 2 6 6 2" xfId="12301"/>
    <cellStyle name="Comma 3 2 2 6 6 3" xfId="12302"/>
    <cellStyle name="Comma 3 2 2 6 7" xfId="12303"/>
    <cellStyle name="Comma 3 2 2 6 8" xfId="12304"/>
    <cellStyle name="Comma 3 2 2 7" xfId="12305"/>
    <cellStyle name="Comma 3 2 2 7 2" xfId="12306"/>
    <cellStyle name="Comma 3 2 2 7 2 2" xfId="12307"/>
    <cellStyle name="Comma 3 2 2 7 2 3" xfId="12308"/>
    <cellStyle name="Comma 3 2 2 7 3" xfId="12309"/>
    <cellStyle name="Comma 3 2 2 7 3 2" xfId="12310"/>
    <cellStyle name="Comma 3 2 2 7 3 3" xfId="12311"/>
    <cellStyle name="Comma 3 2 2 7 4" xfId="12312"/>
    <cellStyle name="Comma 3 2 2 7 4 2" xfId="12313"/>
    <cellStyle name="Comma 3 2 2 7 4 3" xfId="12314"/>
    <cellStyle name="Comma 3 2 2 7 5" xfId="12315"/>
    <cellStyle name="Comma 3 2 2 7 5 2" xfId="12316"/>
    <cellStyle name="Comma 3 2 2 7 5 3" xfId="12317"/>
    <cellStyle name="Comma 3 2 2 7 6" xfId="12318"/>
    <cellStyle name="Comma 3 2 2 7 7" xfId="12319"/>
    <cellStyle name="Comma 3 2 2 8" xfId="12320"/>
    <cellStyle name="Comma 3 2 2 8 2" xfId="12321"/>
    <cellStyle name="Comma 3 2 2 8 2 2" xfId="12322"/>
    <cellStyle name="Comma 3 2 2 8 2 3" xfId="12323"/>
    <cellStyle name="Comma 3 2 2 8 3" xfId="12324"/>
    <cellStyle name="Comma 3 2 2 8 3 2" xfId="12325"/>
    <cellStyle name="Comma 3 2 2 8 3 3" xfId="12326"/>
    <cellStyle name="Comma 3 2 2 8 4" xfId="12327"/>
    <cellStyle name="Comma 3 2 2 8 4 2" xfId="12328"/>
    <cellStyle name="Comma 3 2 2 8 4 3" xfId="12329"/>
    <cellStyle name="Comma 3 2 2 8 5" xfId="12330"/>
    <cellStyle name="Comma 3 2 2 8 5 2" xfId="12331"/>
    <cellStyle name="Comma 3 2 2 8 5 3" xfId="12332"/>
    <cellStyle name="Comma 3 2 2 8 6" xfId="12333"/>
    <cellStyle name="Comma 3 2 2 8 7" xfId="12334"/>
    <cellStyle name="Comma 3 2 2 9" xfId="12335"/>
    <cellStyle name="Comma 3 2 2 9 2" xfId="12336"/>
    <cellStyle name="Comma 3 2 2 9 2 2" xfId="12337"/>
    <cellStyle name="Comma 3 2 2 9 2 3" xfId="12338"/>
    <cellStyle name="Comma 3 2 2 9 3" xfId="12339"/>
    <cellStyle name="Comma 3 2 2 9 3 2" xfId="12340"/>
    <cellStyle name="Comma 3 2 2 9 3 3" xfId="12341"/>
    <cellStyle name="Comma 3 2 2 9 4" xfId="12342"/>
    <cellStyle name="Comma 3 2 2 9 4 2" xfId="12343"/>
    <cellStyle name="Comma 3 2 2 9 4 3" xfId="12344"/>
    <cellStyle name="Comma 3 2 2 9 5" xfId="12345"/>
    <cellStyle name="Comma 3 2 2 9 5 2" xfId="12346"/>
    <cellStyle name="Comma 3 2 2 9 5 3" xfId="12347"/>
    <cellStyle name="Comma 3 2 2 9 6" xfId="12348"/>
    <cellStyle name="Comma 3 2 2 9 7" xfId="12349"/>
    <cellStyle name="Comma 3 2 20" xfId="11375"/>
    <cellStyle name="Comma 3 2 3" xfId="12350"/>
    <cellStyle name="Comma 3 2 3 10" xfId="12351"/>
    <cellStyle name="Comma 3 2 3 10 2" xfId="12352"/>
    <cellStyle name="Comma 3 2 3 10 3" xfId="12353"/>
    <cellStyle name="Comma 3 2 3 11" xfId="12354"/>
    <cellStyle name="Comma 3 2 3 11 2" xfId="12355"/>
    <cellStyle name="Comma 3 2 3 11 3" xfId="12356"/>
    <cellStyle name="Comma 3 2 3 12" xfId="12357"/>
    <cellStyle name="Comma 3 2 3 12 2" xfId="12358"/>
    <cellStyle name="Comma 3 2 3 12 3" xfId="12359"/>
    <cellStyle name="Comma 3 2 3 13" xfId="12360"/>
    <cellStyle name="Comma 3 2 3 13 2" xfId="12361"/>
    <cellStyle name="Comma 3 2 3 13 3" xfId="12362"/>
    <cellStyle name="Comma 3 2 3 14" xfId="12363"/>
    <cellStyle name="Comma 3 2 3 15" xfId="12364"/>
    <cellStyle name="Comma 3 2 3 2" xfId="12365"/>
    <cellStyle name="Comma 3 2 3 2 10" xfId="12366"/>
    <cellStyle name="Comma 3 2 3 2 10 2" xfId="12367"/>
    <cellStyle name="Comma 3 2 3 2 10 3" xfId="12368"/>
    <cellStyle name="Comma 3 2 3 2 11" xfId="12369"/>
    <cellStyle name="Comma 3 2 3 2 11 2" xfId="12370"/>
    <cellStyle name="Comma 3 2 3 2 11 3" xfId="12371"/>
    <cellStyle name="Comma 3 2 3 2 12" xfId="12372"/>
    <cellStyle name="Comma 3 2 3 2 12 2" xfId="12373"/>
    <cellStyle name="Comma 3 2 3 2 12 3" xfId="12374"/>
    <cellStyle name="Comma 3 2 3 2 13" xfId="12375"/>
    <cellStyle name="Comma 3 2 3 2 14" xfId="12376"/>
    <cellStyle name="Comma 3 2 3 2 2" xfId="12377"/>
    <cellStyle name="Comma 3 2 3 2 2 10" xfId="12378"/>
    <cellStyle name="Comma 3 2 3 2 2 11" xfId="12379"/>
    <cellStyle name="Comma 3 2 3 2 2 2" xfId="12380"/>
    <cellStyle name="Comma 3 2 3 2 2 2 2" xfId="12381"/>
    <cellStyle name="Comma 3 2 3 2 2 2 2 2" xfId="12382"/>
    <cellStyle name="Comma 3 2 3 2 2 2 2 2 2" xfId="12383"/>
    <cellStyle name="Comma 3 2 3 2 2 2 2 2 3" xfId="12384"/>
    <cellStyle name="Comma 3 2 3 2 2 2 2 3" xfId="12385"/>
    <cellStyle name="Comma 3 2 3 2 2 2 2 3 2" xfId="12386"/>
    <cellStyle name="Comma 3 2 3 2 2 2 2 3 3" xfId="12387"/>
    <cellStyle name="Comma 3 2 3 2 2 2 2 4" xfId="12388"/>
    <cellStyle name="Comma 3 2 3 2 2 2 2 4 2" xfId="12389"/>
    <cellStyle name="Comma 3 2 3 2 2 2 2 4 3" xfId="12390"/>
    <cellStyle name="Comma 3 2 3 2 2 2 2 5" xfId="12391"/>
    <cellStyle name="Comma 3 2 3 2 2 2 2 5 2" xfId="12392"/>
    <cellStyle name="Comma 3 2 3 2 2 2 2 5 3" xfId="12393"/>
    <cellStyle name="Comma 3 2 3 2 2 2 2 6" xfId="12394"/>
    <cellStyle name="Comma 3 2 3 2 2 2 2 7" xfId="12395"/>
    <cellStyle name="Comma 3 2 3 2 2 2 3" xfId="12396"/>
    <cellStyle name="Comma 3 2 3 2 2 2 3 2" xfId="12397"/>
    <cellStyle name="Comma 3 2 3 2 2 2 3 3" xfId="12398"/>
    <cellStyle name="Comma 3 2 3 2 2 2 4" xfId="12399"/>
    <cellStyle name="Comma 3 2 3 2 2 2 4 2" xfId="12400"/>
    <cellStyle name="Comma 3 2 3 2 2 2 4 3" xfId="12401"/>
    <cellStyle name="Comma 3 2 3 2 2 2 5" xfId="12402"/>
    <cellStyle name="Comma 3 2 3 2 2 2 5 2" xfId="12403"/>
    <cellStyle name="Comma 3 2 3 2 2 2 5 3" xfId="12404"/>
    <cellStyle name="Comma 3 2 3 2 2 2 6" xfId="12405"/>
    <cellStyle name="Comma 3 2 3 2 2 2 6 2" xfId="12406"/>
    <cellStyle name="Comma 3 2 3 2 2 2 6 3" xfId="12407"/>
    <cellStyle name="Comma 3 2 3 2 2 2 7" xfId="12408"/>
    <cellStyle name="Comma 3 2 3 2 2 2 8" xfId="12409"/>
    <cellStyle name="Comma 3 2 3 2 2 3" xfId="12410"/>
    <cellStyle name="Comma 3 2 3 2 2 3 2" xfId="12411"/>
    <cellStyle name="Comma 3 2 3 2 2 3 2 2" xfId="12412"/>
    <cellStyle name="Comma 3 2 3 2 2 3 2 3" xfId="12413"/>
    <cellStyle name="Comma 3 2 3 2 2 3 3" xfId="12414"/>
    <cellStyle name="Comma 3 2 3 2 2 3 3 2" xfId="12415"/>
    <cellStyle name="Comma 3 2 3 2 2 3 3 3" xfId="12416"/>
    <cellStyle name="Comma 3 2 3 2 2 3 4" xfId="12417"/>
    <cellStyle name="Comma 3 2 3 2 2 3 4 2" xfId="12418"/>
    <cellStyle name="Comma 3 2 3 2 2 3 4 3" xfId="12419"/>
    <cellStyle name="Comma 3 2 3 2 2 3 5" xfId="12420"/>
    <cellStyle name="Comma 3 2 3 2 2 3 5 2" xfId="12421"/>
    <cellStyle name="Comma 3 2 3 2 2 3 5 3" xfId="12422"/>
    <cellStyle name="Comma 3 2 3 2 2 3 6" xfId="12423"/>
    <cellStyle name="Comma 3 2 3 2 2 3 7" xfId="12424"/>
    <cellStyle name="Comma 3 2 3 2 2 4" xfId="12425"/>
    <cellStyle name="Comma 3 2 3 2 2 4 2" xfId="12426"/>
    <cellStyle name="Comma 3 2 3 2 2 4 2 2" xfId="12427"/>
    <cellStyle name="Comma 3 2 3 2 2 4 2 3" xfId="12428"/>
    <cellStyle name="Comma 3 2 3 2 2 4 3" xfId="12429"/>
    <cellStyle name="Comma 3 2 3 2 2 4 3 2" xfId="12430"/>
    <cellStyle name="Comma 3 2 3 2 2 4 3 3" xfId="12431"/>
    <cellStyle name="Comma 3 2 3 2 2 4 4" xfId="12432"/>
    <cellStyle name="Comma 3 2 3 2 2 4 4 2" xfId="12433"/>
    <cellStyle name="Comma 3 2 3 2 2 4 4 3" xfId="12434"/>
    <cellStyle name="Comma 3 2 3 2 2 4 5" xfId="12435"/>
    <cellStyle name="Comma 3 2 3 2 2 4 5 2" xfId="12436"/>
    <cellStyle name="Comma 3 2 3 2 2 4 5 3" xfId="12437"/>
    <cellStyle name="Comma 3 2 3 2 2 4 6" xfId="12438"/>
    <cellStyle name="Comma 3 2 3 2 2 4 7" xfId="12439"/>
    <cellStyle name="Comma 3 2 3 2 2 5" xfId="12440"/>
    <cellStyle name="Comma 3 2 3 2 2 5 2" xfId="12441"/>
    <cellStyle name="Comma 3 2 3 2 2 5 2 2" xfId="12442"/>
    <cellStyle name="Comma 3 2 3 2 2 5 2 3" xfId="12443"/>
    <cellStyle name="Comma 3 2 3 2 2 5 3" xfId="12444"/>
    <cellStyle name="Comma 3 2 3 2 2 5 3 2" xfId="12445"/>
    <cellStyle name="Comma 3 2 3 2 2 5 3 3" xfId="12446"/>
    <cellStyle name="Comma 3 2 3 2 2 5 4" xfId="12447"/>
    <cellStyle name="Comma 3 2 3 2 2 5 4 2" xfId="12448"/>
    <cellStyle name="Comma 3 2 3 2 2 5 4 3" xfId="12449"/>
    <cellStyle name="Comma 3 2 3 2 2 5 5" xfId="12450"/>
    <cellStyle name="Comma 3 2 3 2 2 5 5 2" xfId="12451"/>
    <cellStyle name="Comma 3 2 3 2 2 5 5 3" xfId="12452"/>
    <cellStyle name="Comma 3 2 3 2 2 5 6" xfId="12453"/>
    <cellStyle name="Comma 3 2 3 2 2 5 7" xfId="12454"/>
    <cellStyle name="Comma 3 2 3 2 2 6" xfId="12455"/>
    <cellStyle name="Comma 3 2 3 2 2 6 2" xfId="12456"/>
    <cellStyle name="Comma 3 2 3 2 2 6 3" xfId="12457"/>
    <cellStyle name="Comma 3 2 3 2 2 7" xfId="12458"/>
    <cellStyle name="Comma 3 2 3 2 2 7 2" xfId="12459"/>
    <cellStyle name="Comma 3 2 3 2 2 7 3" xfId="12460"/>
    <cellStyle name="Comma 3 2 3 2 2 8" xfId="12461"/>
    <cellStyle name="Comma 3 2 3 2 2 8 2" xfId="12462"/>
    <cellStyle name="Comma 3 2 3 2 2 8 3" xfId="12463"/>
    <cellStyle name="Comma 3 2 3 2 2 9" xfId="12464"/>
    <cellStyle name="Comma 3 2 3 2 2 9 2" xfId="12465"/>
    <cellStyle name="Comma 3 2 3 2 2 9 3" xfId="12466"/>
    <cellStyle name="Comma 3 2 3 2 3" xfId="12467"/>
    <cellStyle name="Comma 3 2 3 2 3 2" xfId="12468"/>
    <cellStyle name="Comma 3 2 3 2 3 2 2" xfId="12469"/>
    <cellStyle name="Comma 3 2 3 2 3 2 2 2" xfId="12470"/>
    <cellStyle name="Comma 3 2 3 2 3 2 2 3" xfId="12471"/>
    <cellStyle name="Comma 3 2 3 2 3 2 3" xfId="12472"/>
    <cellStyle name="Comma 3 2 3 2 3 2 3 2" xfId="12473"/>
    <cellStyle name="Comma 3 2 3 2 3 2 3 3" xfId="12474"/>
    <cellStyle name="Comma 3 2 3 2 3 2 4" xfId="12475"/>
    <cellStyle name="Comma 3 2 3 2 3 2 4 2" xfId="12476"/>
    <cellStyle name="Comma 3 2 3 2 3 2 4 3" xfId="12477"/>
    <cellStyle name="Comma 3 2 3 2 3 2 5" xfId="12478"/>
    <cellStyle name="Comma 3 2 3 2 3 2 5 2" xfId="12479"/>
    <cellStyle name="Comma 3 2 3 2 3 2 5 3" xfId="12480"/>
    <cellStyle name="Comma 3 2 3 2 3 2 6" xfId="12481"/>
    <cellStyle name="Comma 3 2 3 2 3 2 7" xfId="12482"/>
    <cellStyle name="Comma 3 2 3 2 3 3" xfId="12483"/>
    <cellStyle name="Comma 3 2 3 2 3 3 2" xfId="12484"/>
    <cellStyle name="Comma 3 2 3 2 3 3 3" xfId="12485"/>
    <cellStyle name="Comma 3 2 3 2 3 4" xfId="12486"/>
    <cellStyle name="Comma 3 2 3 2 3 4 2" xfId="12487"/>
    <cellStyle name="Comma 3 2 3 2 3 4 3" xfId="12488"/>
    <cellStyle name="Comma 3 2 3 2 3 5" xfId="12489"/>
    <cellStyle name="Comma 3 2 3 2 3 5 2" xfId="12490"/>
    <cellStyle name="Comma 3 2 3 2 3 5 3" xfId="12491"/>
    <cellStyle name="Comma 3 2 3 2 3 6" xfId="12492"/>
    <cellStyle name="Comma 3 2 3 2 3 6 2" xfId="12493"/>
    <cellStyle name="Comma 3 2 3 2 3 6 3" xfId="12494"/>
    <cellStyle name="Comma 3 2 3 2 3 7" xfId="12495"/>
    <cellStyle name="Comma 3 2 3 2 3 8" xfId="12496"/>
    <cellStyle name="Comma 3 2 3 2 4" xfId="12497"/>
    <cellStyle name="Comma 3 2 3 2 4 2" xfId="12498"/>
    <cellStyle name="Comma 3 2 3 2 4 2 2" xfId="12499"/>
    <cellStyle name="Comma 3 2 3 2 4 2 2 2" xfId="12500"/>
    <cellStyle name="Comma 3 2 3 2 4 2 2 3" xfId="12501"/>
    <cellStyle name="Comma 3 2 3 2 4 2 3" xfId="12502"/>
    <cellStyle name="Comma 3 2 3 2 4 2 3 2" xfId="12503"/>
    <cellStyle name="Comma 3 2 3 2 4 2 3 3" xfId="12504"/>
    <cellStyle name="Comma 3 2 3 2 4 2 4" xfId="12505"/>
    <cellStyle name="Comma 3 2 3 2 4 2 4 2" xfId="12506"/>
    <cellStyle name="Comma 3 2 3 2 4 2 4 3" xfId="12507"/>
    <cellStyle name="Comma 3 2 3 2 4 2 5" xfId="12508"/>
    <cellStyle name="Comma 3 2 3 2 4 2 5 2" xfId="12509"/>
    <cellStyle name="Comma 3 2 3 2 4 2 5 3" xfId="12510"/>
    <cellStyle name="Comma 3 2 3 2 4 2 6" xfId="12511"/>
    <cellStyle name="Comma 3 2 3 2 4 2 7" xfId="12512"/>
    <cellStyle name="Comma 3 2 3 2 4 3" xfId="12513"/>
    <cellStyle name="Comma 3 2 3 2 4 3 2" xfId="12514"/>
    <cellStyle name="Comma 3 2 3 2 4 3 3" xfId="12515"/>
    <cellStyle name="Comma 3 2 3 2 4 4" xfId="12516"/>
    <cellStyle name="Comma 3 2 3 2 4 4 2" xfId="12517"/>
    <cellStyle name="Comma 3 2 3 2 4 4 3" xfId="12518"/>
    <cellStyle name="Comma 3 2 3 2 4 5" xfId="12519"/>
    <cellStyle name="Comma 3 2 3 2 4 5 2" xfId="12520"/>
    <cellStyle name="Comma 3 2 3 2 4 5 3" xfId="12521"/>
    <cellStyle name="Comma 3 2 3 2 4 6" xfId="12522"/>
    <cellStyle name="Comma 3 2 3 2 4 6 2" xfId="12523"/>
    <cellStyle name="Comma 3 2 3 2 4 6 3" xfId="12524"/>
    <cellStyle name="Comma 3 2 3 2 4 7" xfId="12525"/>
    <cellStyle name="Comma 3 2 3 2 4 8" xfId="12526"/>
    <cellStyle name="Comma 3 2 3 2 5" xfId="12527"/>
    <cellStyle name="Comma 3 2 3 2 5 2" xfId="12528"/>
    <cellStyle name="Comma 3 2 3 2 5 2 2" xfId="12529"/>
    <cellStyle name="Comma 3 2 3 2 5 2 3" xfId="12530"/>
    <cellStyle name="Comma 3 2 3 2 5 3" xfId="12531"/>
    <cellStyle name="Comma 3 2 3 2 5 3 2" xfId="12532"/>
    <cellStyle name="Comma 3 2 3 2 5 3 3" xfId="12533"/>
    <cellStyle name="Comma 3 2 3 2 5 4" xfId="12534"/>
    <cellStyle name="Comma 3 2 3 2 5 4 2" xfId="12535"/>
    <cellStyle name="Comma 3 2 3 2 5 4 3" xfId="12536"/>
    <cellStyle name="Comma 3 2 3 2 5 5" xfId="12537"/>
    <cellStyle name="Comma 3 2 3 2 5 5 2" xfId="12538"/>
    <cellStyle name="Comma 3 2 3 2 5 5 3" xfId="12539"/>
    <cellStyle name="Comma 3 2 3 2 5 6" xfId="12540"/>
    <cellStyle name="Comma 3 2 3 2 5 7" xfId="12541"/>
    <cellStyle name="Comma 3 2 3 2 6" xfId="12542"/>
    <cellStyle name="Comma 3 2 3 2 6 2" xfId="12543"/>
    <cellStyle name="Comma 3 2 3 2 6 2 2" xfId="12544"/>
    <cellStyle name="Comma 3 2 3 2 6 2 3" xfId="12545"/>
    <cellStyle name="Comma 3 2 3 2 6 3" xfId="12546"/>
    <cellStyle name="Comma 3 2 3 2 6 3 2" xfId="12547"/>
    <cellStyle name="Comma 3 2 3 2 6 3 3" xfId="12548"/>
    <cellStyle name="Comma 3 2 3 2 6 4" xfId="12549"/>
    <cellStyle name="Comma 3 2 3 2 6 4 2" xfId="12550"/>
    <cellStyle name="Comma 3 2 3 2 6 4 3" xfId="12551"/>
    <cellStyle name="Comma 3 2 3 2 6 5" xfId="12552"/>
    <cellStyle name="Comma 3 2 3 2 6 5 2" xfId="12553"/>
    <cellStyle name="Comma 3 2 3 2 6 5 3" xfId="12554"/>
    <cellStyle name="Comma 3 2 3 2 6 6" xfId="12555"/>
    <cellStyle name="Comma 3 2 3 2 6 7" xfId="12556"/>
    <cellStyle name="Comma 3 2 3 2 7" xfId="12557"/>
    <cellStyle name="Comma 3 2 3 2 7 2" xfId="12558"/>
    <cellStyle name="Comma 3 2 3 2 7 2 2" xfId="12559"/>
    <cellStyle name="Comma 3 2 3 2 7 2 3" xfId="12560"/>
    <cellStyle name="Comma 3 2 3 2 7 3" xfId="12561"/>
    <cellStyle name="Comma 3 2 3 2 7 3 2" xfId="12562"/>
    <cellStyle name="Comma 3 2 3 2 7 3 3" xfId="12563"/>
    <cellStyle name="Comma 3 2 3 2 7 4" xfId="12564"/>
    <cellStyle name="Comma 3 2 3 2 7 4 2" xfId="12565"/>
    <cellStyle name="Comma 3 2 3 2 7 4 3" xfId="12566"/>
    <cellStyle name="Comma 3 2 3 2 7 5" xfId="12567"/>
    <cellStyle name="Comma 3 2 3 2 7 5 2" xfId="12568"/>
    <cellStyle name="Comma 3 2 3 2 7 5 3" xfId="12569"/>
    <cellStyle name="Comma 3 2 3 2 7 6" xfId="12570"/>
    <cellStyle name="Comma 3 2 3 2 7 7" xfId="12571"/>
    <cellStyle name="Comma 3 2 3 2 8" xfId="12572"/>
    <cellStyle name="Comma 3 2 3 2 8 2" xfId="12573"/>
    <cellStyle name="Comma 3 2 3 2 8 2 2" xfId="12574"/>
    <cellStyle name="Comma 3 2 3 2 8 2 3" xfId="12575"/>
    <cellStyle name="Comma 3 2 3 2 8 3" xfId="12576"/>
    <cellStyle name="Comma 3 2 3 2 8 3 2" xfId="12577"/>
    <cellStyle name="Comma 3 2 3 2 8 3 3" xfId="12578"/>
    <cellStyle name="Comma 3 2 3 2 8 4" xfId="12579"/>
    <cellStyle name="Comma 3 2 3 2 8 4 2" xfId="12580"/>
    <cellStyle name="Comma 3 2 3 2 8 4 3" xfId="12581"/>
    <cellStyle name="Comma 3 2 3 2 8 5" xfId="12582"/>
    <cellStyle name="Comma 3 2 3 2 8 5 2" xfId="12583"/>
    <cellStyle name="Comma 3 2 3 2 8 5 3" xfId="12584"/>
    <cellStyle name="Comma 3 2 3 2 8 6" xfId="12585"/>
    <cellStyle name="Comma 3 2 3 2 8 7" xfId="12586"/>
    <cellStyle name="Comma 3 2 3 2 9" xfId="12587"/>
    <cellStyle name="Comma 3 2 3 2 9 2" xfId="12588"/>
    <cellStyle name="Comma 3 2 3 2 9 3" xfId="12589"/>
    <cellStyle name="Comma 3 2 3 3" xfId="12590"/>
    <cellStyle name="Comma 3 2 3 3 10" xfId="12591"/>
    <cellStyle name="Comma 3 2 3 3 11" xfId="12592"/>
    <cellStyle name="Comma 3 2 3 3 2" xfId="12593"/>
    <cellStyle name="Comma 3 2 3 3 2 2" xfId="12594"/>
    <cellStyle name="Comma 3 2 3 3 2 2 2" xfId="12595"/>
    <cellStyle name="Comma 3 2 3 3 2 2 2 2" xfId="12596"/>
    <cellStyle name="Comma 3 2 3 3 2 2 2 3" xfId="12597"/>
    <cellStyle name="Comma 3 2 3 3 2 2 3" xfId="12598"/>
    <cellStyle name="Comma 3 2 3 3 2 2 3 2" xfId="12599"/>
    <cellStyle name="Comma 3 2 3 3 2 2 3 3" xfId="12600"/>
    <cellStyle name="Comma 3 2 3 3 2 2 4" xfId="12601"/>
    <cellStyle name="Comma 3 2 3 3 2 2 4 2" xfId="12602"/>
    <cellStyle name="Comma 3 2 3 3 2 2 4 3" xfId="12603"/>
    <cellStyle name="Comma 3 2 3 3 2 2 5" xfId="12604"/>
    <cellStyle name="Comma 3 2 3 3 2 2 5 2" xfId="12605"/>
    <cellStyle name="Comma 3 2 3 3 2 2 5 3" xfId="12606"/>
    <cellStyle name="Comma 3 2 3 3 2 2 6" xfId="12607"/>
    <cellStyle name="Comma 3 2 3 3 2 2 7" xfId="12608"/>
    <cellStyle name="Comma 3 2 3 3 2 3" xfId="12609"/>
    <cellStyle name="Comma 3 2 3 3 2 3 2" xfId="12610"/>
    <cellStyle name="Comma 3 2 3 3 2 3 3" xfId="12611"/>
    <cellStyle name="Comma 3 2 3 3 2 4" xfId="12612"/>
    <cellStyle name="Comma 3 2 3 3 2 4 2" xfId="12613"/>
    <cellStyle name="Comma 3 2 3 3 2 4 3" xfId="12614"/>
    <cellStyle name="Comma 3 2 3 3 2 5" xfId="12615"/>
    <cellStyle name="Comma 3 2 3 3 2 5 2" xfId="12616"/>
    <cellStyle name="Comma 3 2 3 3 2 5 3" xfId="12617"/>
    <cellStyle name="Comma 3 2 3 3 2 6" xfId="12618"/>
    <cellStyle name="Comma 3 2 3 3 2 6 2" xfId="12619"/>
    <cellStyle name="Comma 3 2 3 3 2 6 3" xfId="12620"/>
    <cellStyle name="Comma 3 2 3 3 2 7" xfId="12621"/>
    <cellStyle name="Comma 3 2 3 3 2 8" xfId="12622"/>
    <cellStyle name="Comma 3 2 3 3 3" xfId="12623"/>
    <cellStyle name="Comma 3 2 3 3 3 2" xfId="12624"/>
    <cellStyle name="Comma 3 2 3 3 3 2 2" xfId="12625"/>
    <cellStyle name="Comma 3 2 3 3 3 2 3" xfId="12626"/>
    <cellStyle name="Comma 3 2 3 3 3 3" xfId="12627"/>
    <cellStyle name="Comma 3 2 3 3 3 3 2" xfId="12628"/>
    <cellStyle name="Comma 3 2 3 3 3 3 3" xfId="12629"/>
    <cellStyle name="Comma 3 2 3 3 3 4" xfId="12630"/>
    <cellStyle name="Comma 3 2 3 3 3 4 2" xfId="12631"/>
    <cellStyle name="Comma 3 2 3 3 3 4 3" xfId="12632"/>
    <cellStyle name="Comma 3 2 3 3 3 5" xfId="12633"/>
    <cellStyle name="Comma 3 2 3 3 3 5 2" xfId="12634"/>
    <cellStyle name="Comma 3 2 3 3 3 5 3" xfId="12635"/>
    <cellStyle name="Comma 3 2 3 3 3 6" xfId="12636"/>
    <cellStyle name="Comma 3 2 3 3 3 7" xfId="12637"/>
    <cellStyle name="Comma 3 2 3 3 4" xfId="12638"/>
    <cellStyle name="Comma 3 2 3 3 4 2" xfId="12639"/>
    <cellStyle name="Comma 3 2 3 3 4 2 2" xfId="12640"/>
    <cellStyle name="Comma 3 2 3 3 4 2 3" xfId="12641"/>
    <cellStyle name="Comma 3 2 3 3 4 3" xfId="12642"/>
    <cellStyle name="Comma 3 2 3 3 4 3 2" xfId="12643"/>
    <cellStyle name="Comma 3 2 3 3 4 3 3" xfId="12644"/>
    <cellStyle name="Comma 3 2 3 3 4 4" xfId="12645"/>
    <cellStyle name="Comma 3 2 3 3 4 4 2" xfId="12646"/>
    <cellStyle name="Comma 3 2 3 3 4 4 3" xfId="12647"/>
    <cellStyle name="Comma 3 2 3 3 4 5" xfId="12648"/>
    <cellStyle name="Comma 3 2 3 3 4 5 2" xfId="12649"/>
    <cellStyle name="Comma 3 2 3 3 4 5 3" xfId="12650"/>
    <cellStyle name="Comma 3 2 3 3 4 6" xfId="12651"/>
    <cellStyle name="Comma 3 2 3 3 4 7" xfId="12652"/>
    <cellStyle name="Comma 3 2 3 3 5" xfId="12653"/>
    <cellStyle name="Comma 3 2 3 3 5 2" xfId="12654"/>
    <cellStyle name="Comma 3 2 3 3 5 2 2" xfId="12655"/>
    <cellStyle name="Comma 3 2 3 3 5 2 3" xfId="12656"/>
    <cellStyle name="Comma 3 2 3 3 5 3" xfId="12657"/>
    <cellStyle name="Comma 3 2 3 3 5 3 2" xfId="12658"/>
    <cellStyle name="Comma 3 2 3 3 5 3 3" xfId="12659"/>
    <cellStyle name="Comma 3 2 3 3 5 4" xfId="12660"/>
    <cellStyle name="Comma 3 2 3 3 5 4 2" xfId="12661"/>
    <cellStyle name="Comma 3 2 3 3 5 4 3" xfId="12662"/>
    <cellStyle name="Comma 3 2 3 3 5 5" xfId="12663"/>
    <cellStyle name="Comma 3 2 3 3 5 5 2" xfId="12664"/>
    <cellStyle name="Comma 3 2 3 3 5 5 3" xfId="12665"/>
    <cellStyle name="Comma 3 2 3 3 5 6" xfId="12666"/>
    <cellStyle name="Comma 3 2 3 3 5 7" xfId="12667"/>
    <cellStyle name="Comma 3 2 3 3 6" xfId="12668"/>
    <cellStyle name="Comma 3 2 3 3 6 2" xfId="12669"/>
    <cellStyle name="Comma 3 2 3 3 6 3" xfId="12670"/>
    <cellStyle name="Comma 3 2 3 3 7" xfId="12671"/>
    <cellStyle name="Comma 3 2 3 3 7 2" xfId="12672"/>
    <cellStyle name="Comma 3 2 3 3 7 3" xfId="12673"/>
    <cellStyle name="Comma 3 2 3 3 8" xfId="12674"/>
    <cellStyle name="Comma 3 2 3 3 8 2" xfId="12675"/>
    <cellStyle name="Comma 3 2 3 3 8 3" xfId="12676"/>
    <cellStyle name="Comma 3 2 3 3 9" xfId="12677"/>
    <cellStyle name="Comma 3 2 3 3 9 2" xfId="12678"/>
    <cellStyle name="Comma 3 2 3 3 9 3" xfId="12679"/>
    <cellStyle name="Comma 3 2 3 4" xfId="12680"/>
    <cellStyle name="Comma 3 2 3 4 2" xfId="12681"/>
    <cellStyle name="Comma 3 2 3 4 2 2" xfId="12682"/>
    <cellStyle name="Comma 3 2 3 4 2 2 2" xfId="12683"/>
    <cellStyle name="Comma 3 2 3 4 2 2 3" xfId="12684"/>
    <cellStyle name="Comma 3 2 3 4 2 3" xfId="12685"/>
    <cellStyle name="Comma 3 2 3 4 2 3 2" xfId="12686"/>
    <cellStyle name="Comma 3 2 3 4 2 3 3" xfId="12687"/>
    <cellStyle name="Comma 3 2 3 4 2 4" xfId="12688"/>
    <cellStyle name="Comma 3 2 3 4 2 4 2" xfId="12689"/>
    <cellStyle name="Comma 3 2 3 4 2 4 3" xfId="12690"/>
    <cellStyle name="Comma 3 2 3 4 2 5" xfId="12691"/>
    <cellStyle name="Comma 3 2 3 4 2 5 2" xfId="12692"/>
    <cellStyle name="Comma 3 2 3 4 2 5 3" xfId="12693"/>
    <cellStyle name="Comma 3 2 3 4 2 6" xfId="12694"/>
    <cellStyle name="Comma 3 2 3 4 2 7" xfId="12695"/>
    <cellStyle name="Comma 3 2 3 4 3" xfId="12696"/>
    <cellStyle name="Comma 3 2 3 4 3 2" xfId="12697"/>
    <cellStyle name="Comma 3 2 3 4 3 3" xfId="12698"/>
    <cellStyle name="Comma 3 2 3 4 4" xfId="12699"/>
    <cellStyle name="Comma 3 2 3 4 4 2" xfId="12700"/>
    <cellStyle name="Comma 3 2 3 4 4 3" xfId="12701"/>
    <cellStyle name="Comma 3 2 3 4 5" xfId="12702"/>
    <cellStyle name="Comma 3 2 3 4 5 2" xfId="12703"/>
    <cellStyle name="Comma 3 2 3 4 5 3" xfId="12704"/>
    <cellStyle name="Comma 3 2 3 4 6" xfId="12705"/>
    <cellStyle name="Comma 3 2 3 4 6 2" xfId="12706"/>
    <cellStyle name="Comma 3 2 3 4 6 3" xfId="12707"/>
    <cellStyle name="Comma 3 2 3 4 7" xfId="12708"/>
    <cellStyle name="Comma 3 2 3 4 8" xfId="12709"/>
    <cellStyle name="Comma 3 2 3 5" xfId="12710"/>
    <cellStyle name="Comma 3 2 3 5 2" xfId="12711"/>
    <cellStyle name="Comma 3 2 3 5 2 2" xfId="12712"/>
    <cellStyle name="Comma 3 2 3 5 2 2 2" xfId="12713"/>
    <cellStyle name="Comma 3 2 3 5 2 2 3" xfId="12714"/>
    <cellStyle name="Comma 3 2 3 5 2 3" xfId="12715"/>
    <cellStyle name="Comma 3 2 3 5 2 3 2" xfId="12716"/>
    <cellStyle name="Comma 3 2 3 5 2 3 3" xfId="12717"/>
    <cellStyle name="Comma 3 2 3 5 2 4" xfId="12718"/>
    <cellStyle name="Comma 3 2 3 5 2 4 2" xfId="12719"/>
    <cellStyle name="Comma 3 2 3 5 2 4 3" xfId="12720"/>
    <cellStyle name="Comma 3 2 3 5 2 5" xfId="12721"/>
    <cellStyle name="Comma 3 2 3 5 2 5 2" xfId="12722"/>
    <cellStyle name="Comma 3 2 3 5 2 5 3" xfId="12723"/>
    <cellStyle name="Comma 3 2 3 5 2 6" xfId="12724"/>
    <cellStyle name="Comma 3 2 3 5 2 7" xfId="12725"/>
    <cellStyle name="Comma 3 2 3 5 3" xfId="12726"/>
    <cellStyle name="Comma 3 2 3 5 3 2" xfId="12727"/>
    <cellStyle name="Comma 3 2 3 5 3 3" xfId="12728"/>
    <cellStyle name="Comma 3 2 3 5 4" xfId="12729"/>
    <cellStyle name="Comma 3 2 3 5 4 2" xfId="12730"/>
    <cellStyle name="Comma 3 2 3 5 4 3" xfId="12731"/>
    <cellStyle name="Comma 3 2 3 5 5" xfId="12732"/>
    <cellStyle name="Comma 3 2 3 5 5 2" xfId="12733"/>
    <cellStyle name="Comma 3 2 3 5 5 3" xfId="12734"/>
    <cellStyle name="Comma 3 2 3 5 6" xfId="12735"/>
    <cellStyle name="Comma 3 2 3 5 6 2" xfId="12736"/>
    <cellStyle name="Comma 3 2 3 5 6 3" xfId="12737"/>
    <cellStyle name="Comma 3 2 3 5 7" xfId="12738"/>
    <cellStyle name="Comma 3 2 3 5 8" xfId="12739"/>
    <cellStyle name="Comma 3 2 3 6" xfId="12740"/>
    <cellStyle name="Comma 3 2 3 6 2" xfId="12741"/>
    <cellStyle name="Comma 3 2 3 6 2 2" xfId="12742"/>
    <cellStyle name="Comma 3 2 3 6 2 3" xfId="12743"/>
    <cellStyle name="Comma 3 2 3 6 3" xfId="12744"/>
    <cellStyle name="Comma 3 2 3 6 3 2" xfId="12745"/>
    <cellStyle name="Comma 3 2 3 6 3 3" xfId="12746"/>
    <cellStyle name="Comma 3 2 3 6 4" xfId="12747"/>
    <cellStyle name="Comma 3 2 3 6 4 2" xfId="12748"/>
    <cellStyle name="Comma 3 2 3 6 4 3" xfId="12749"/>
    <cellStyle name="Comma 3 2 3 6 5" xfId="12750"/>
    <cellStyle name="Comma 3 2 3 6 5 2" xfId="12751"/>
    <cellStyle name="Comma 3 2 3 6 5 3" xfId="12752"/>
    <cellStyle name="Comma 3 2 3 6 6" xfId="12753"/>
    <cellStyle name="Comma 3 2 3 6 7" xfId="12754"/>
    <cellStyle name="Comma 3 2 3 7" xfId="12755"/>
    <cellStyle name="Comma 3 2 3 7 2" xfId="12756"/>
    <cellStyle name="Comma 3 2 3 7 2 2" xfId="12757"/>
    <cellStyle name="Comma 3 2 3 7 2 3" xfId="12758"/>
    <cellStyle name="Comma 3 2 3 7 3" xfId="12759"/>
    <cellStyle name="Comma 3 2 3 7 3 2" xfId="12760"/>
    <cellStyle name="Comma 3 2 3 7 3 3" xfId="12761"/>
    <cellStyle name="Comma 3 2 3 7 4" xfId="12762"/>
    <cellStyle name="Comma 3 2 3 7 4 2" xfId="12763"/>
    <cellStyle name="Comma 3 2 3 7 4 3" xfId="12764"/>
    <cellStyle name="Comma 3 2 3 7 5" xfId="12765"/>
    <cellStyle name="Comma 3 2 3 7 5 2" xfId="12766"/>
    <cellStyle name="Comma 3 2 3 7 5 3" xfId="12767"/>
    <cellStyle name="Comma 3 2 3 7 6" xfId="12768"/>
    <cellStyle name="Comma 3 2 3 7 7" xfId="12769"/>
    <cellStyle name="Comma 3 2 3 8" xfId="12770"/>
    <cellStyle name="Comma 3 2 3 8 2" xfId="12771"/>
    <cellStyle name="Comma 3 2 3 8 2 2" xfId="12772"/>
    <cellStyle name="Comma 3 2 3 8 2 3" xfId="12773"/>
    <cellStyle name="Comma 3 2 3 8 3" xfId="12774"/>
    <cellStyle name="Comma 3 2 3 8 3 2" xfId="12775"/>
    <cellStyle name="Comma 3 2 3 8 3 3" xfId="12776"/>
    <cellStyle name="Comma 3 2 3 8 4" xfId="12777"/>
    <cellStyle name="Comma 3 2 3 8 4 2" xfId="12778"/>
    <cellStyle name="Comma 3 2 3 8 4 3" xfId="12779"/>
    <cellStyle name="Comma 3 2 3 8 5" xfId="12780"/>
    <cellStyle name="Comma 3 2 3 8 5 2" xfId="12781"/>
    <cellStyle name="Comma 3 2 3 8 5 3" xfId="12782"/>
    <cellStyle name="Comma 3 2 3 8 6" xfId="12783"/>
    <cellStyle name="Comma 3 2 3 8 7" xfId="12784"/>
    <cellStyle name="Comma 3 2 3 9" xfId="12785"/>
    <cellStyle name="Comma 3 2 3 9 2" xfId="12786"/>
    <cellStyle name="Comma 3 2 3 9 2 2" xfId="12787"/>
    <cellStyle name="Comma 3 2 3 9 2 3" xfId="12788"/>
    <cellStyle name="Comma 3 2 3 9 3" xfId="12789"/>
    <cellStyle name="Comma 3 2 3 9 3 2" xfId="12790"/>
    <cellStyle name="Comma 3 2 3 9 3 3" xfId="12791"/>
    <cellStyle name="Comma 3 2 3 9 4" xfId="12792"/>
    <cellStyle name="Comma 3 2 3 9 4 2" xfId="12793"/>
    <cellStyle name="Comma 3 2 3 9 4 3" xfId="12794"/>
    <cellStyle name="Comma 3 2 3 9 5" xfId="12795"/>
    <cellStyle name="Comma 3 2 3 9 5 2" xfId="12796"/>
    <cellStyle name="Comma 3 2 3 9 5 3" xfId="12797"/>
    <cellStyle name="Comma 3 2 3 9 6" xfId="12798"/>
    <cellStyle name="Comma 3 2 3 9 7" xfId="12799"/>
    <cellStyle name="Comma 3 2 4" xfId="12800"/>
    <cellStyle name="Comma 3 2 4 10" xfId="12801"/>
    <cellStyle name="Comma 3 2 4 10 2" xfId="12802"/>
    <cellStyle name="Comma 3 2 4 10 3" xfId="12803"/>
    <cellStyle name="Comma 3 2 4 11" xfId="12804"/>
    <cellStyle name="Comma 3 2 4 11 2" xfId="12805"/>
    <cellStyle name="Comma 3 2 4 11 3" xfId="12806"/>
    <cellStyle name="Comma 3 2 4 12" xfId="12807"/>
    <cellStyle name="Comma 3 2 4 12 2" xfId="12808"/>
    <cellStyle name="Comma 3 2 4 12 3" xfId="12809"/>
    <cellStyle name="Comma 3 2 4 13" xfId="12810"/>
    <cellStyle name="Comma 3 2 4 14" xfId="12811"/>
    <cellStyle name="Comma 3 2 4 2" xfId="12812"/>
    <cellStyle name="Comma 3 2 4 2 10" xfId="12813"/>
    <cellStyle name="Comma 3 2 4 2 11" xfId="12814"/>
    <cellStyle name="Comma 3 2 4 2 2" xfId="12815"/>
    <cellStyle name="Comma 3 2 4 2 2 2" xfId="12816"/>
    <cellStyle name="Comma 3 2 4 2 2 2 2" xfId="12817"/>
    <cellStyle name="Comma 3 2 4 2 2 2 2 2" xfId="12818"/>
    <cellStyle name="Comma 3 2 4 2 2 2 2 3" xfId="12819"/>
    <cellStyle name="Comma 3 2 4 2 2 2 3" xfId="12820"/>
    <cellStyle name="Comma 3 2 4 2 2 2 3 2" xfId="12821"/>
    <cellStyle name="Comma 3 2 4 2 2 2 3 3" xfId="12822"/>
    <cellStyle name="Comma 3 2 4 2 2 2 4" xfId="12823"/>
    <cellStyle name="Comma 3 2 4 2 2 2 4 2" xfId="12824"/>
    <cellStyle name="Comma 3 2 4 2 2 2 4 3" xfId="12825"/>
    <cellStyle name="Comma 3 2 4 2 2 2 5" xfId="12826"/>
    <cellStyle name="Comma 3 2 4 2 2 2 5 2" xfId="12827"/>
    <cellStyle name="Comma 3 2 4 2 2 2 5 3" xfId="12828"/>
    <cellStyle name="Comma 3 2 4 2 2 2 6" xfId="12829"/>
    <cellStyle name="Comma 3 2 4 2 2 2 7" xfId="12830"/>
    <cellStyle name="Comma 3 2 4 2 2 3" xfId="12831"/>
    <cellStyle name="Comma 3 2 4 2 2 3 2" xfId="12832"/>
    <cellStyle name="Comma 3 2 4 2 2 3 3" xfId="12833"/>
    <cellStyle name="Comma 3 2 4 2 2 4" xfId="12834"/>
    <cellStyle name="Comma 3 2 4 2 2 4 2" xfId="12835"/>
    <cellStyle name="Comma 3 2 4 2 2 4 3" xfId="12836"/>
    <cellStyle name="Comma 3 2 4 2 2 5" xfId="12837"/>
    <cellStyle name="Comma 3 2 4 2 2 5 2" xfId="12838"/>
    <cellStyle name="Comma 3 2 4 2 2 5 3" xfId="12839"/>
    <cellStyle name="Comma 3 2 4 2 2 6" xfId="12840"/>
    <cellStyle name="Comma 3 2 4 2 2 6 2" xfId="12841"/>
    <cellStyle name="Comma 3 2 4 2 2 6 3" xfId="12842"/>
    <cellStyle name="Comma 3 2 4 2 2 7" xfId="12843"/>
    <cellStyle name="Comma 3 2 4 2 2 8" xfId="12844"/>
    <cellStyle name="Comma 3 2 4 2 3" xfId="12845"/>
    <cellStyle name="Comma 3 2 4 2 3 2" xfId="12846"/>
    <cellStyle name="Comma 3 2 4 2 3 2 2" xfId="12847"/>
    <cellStyle name="Comma 3 2 4 2 3 2 3" xfId="12848"/>
    <cellStyle name="Comma 3 2 4 2 3 3" xfId="12849"/>
    <cellStyle name="Comma 3 2 4 2 3 3 2" xfId="12850"/>
    <cellStyle name="Comma 3 2 4 2 3 3 3" xfId="12851"/>
    <cellStyle name="Comma 3 2 4 2 3 4" xfId="12852"/>
    <cellStyle name="Comma 3 2 4 2 3 4 2" xfId="12853"/>
    <cellStyle name="Comma 3 2 4 2 3 4 3" xfId="12854"/>
    <cellStyle name="Comma 3 2 4 2 3 5" xfId="12855"/>
    <cellStyle name="Comma 3 2 4 2 3 5 2" xfId="12856"/>
    <cellStyle name="Comma 3 2 4 2 3 5 3" xfId="12857"/>
    <cellStyle name="Comma 3 2 4 2 3 6" xfId="12858"/>
    <cellStyle name="Comma 3 2 4 2 3 7" xfId="12859"/>
    <cellStyle name="Comma 3 2 4 2 4" xfId="12860"/>
    <cellStyle name="Comma 3 2 4 2 4 2" xfId="12861"/>
    <cellStyle name="Comma 3 2 4 2 4 2 2" xfId="12862"/>
    <cellStyle name="Comma 3 2 4 2 4 2 3" xfId="12863"/>
    <cellStyle name="Comma 3 2 4 2 4 3" xfId="12864"/>
    <cellStyle name="Comma 3 2 4 2 4 3 2" xfId="12865"/>
    <cellStyle name="Comma 3 2 4 2 4 3 3" xfId="12866"/>
    <cellStyle name="Comma 3 2 4 2 4 4" xfId="12867"/>
    <cellStyle name="Comma 3 2 4 2 4 4 2" xfId="12868"/>
    <cellStyle name="Comma 3 2 4 2 4 4 3" xfId="12869"/>
    <cellStyle name="Comma 3 2 4 2 4 5" xfId="12870"/>
    <cellStyle name="Comma 3 2 4 2 4 5 2" xfId="12871"/>
    <cellStyle name="Comma 3 2 4 2 4 5 3" xfId="12872"/>
    <cellStyle name="Comma 3 2 4 2 4 6" xfId="12873"/>
    <cellStyle name="Comma 3 2 4 2 4 7" xfId="12874"/>
    <cellStyle name="Comma 3 2 4 2 5" xfId="12875"/>
    <cellStyle name="Comma 3 2 4 2 5 2" xfId="12876"/>
    <cellStyle name="Comma 3 2 4 2 5 2 2" xfId="12877"/>
    <cellStyle name="Comma 3 2 4 2 5 2 3" xfId="12878"/>
    <cellStyle name="Comma 3 2 4 2 5 3" xfId="12879"/>
    <cellStyle name="Comma 3 2 4 2 5 3 2" xfId="12880"/>
    <cellStyle name="Comma 3 2 4 2 5 3 3" xfId="12881"/>
    <cellStyle name="Comma 3 2 4 2 5 4" xfId="12882"/>
    <cellStyle name="Comma 3 2 4 2 5 4 2" xfId="12883"/>
    <cellStyle name="Comma 3 2 4 2 5 4 3" xfId="12884"/>
    <cellStyle name="Comma 3 2 4 2 5 5" xfId="12885"/>
    <cellStyle name="Comma 3 2 4 2 5 5 2" xfId="12886"/>
    <cellStyle name="Comma 3 2 4 2 5 5 3" xfId="12887"/>
    <cellStyle name="Comma 3 2 4 2 5 6" xfId="12888"/>
    <cellStyle name="Comma 3 2 4 2 5 7" xfId="12889"/>
    <cellStyle name="Comma 3 2 4 2 6" xfId="12890"/>
    <cellStyle name="Comma 3 2 4 2 6 2" xfId="12891"/>
    <cellStyle name="Comma 3 2 4 2 6 3" xfId="12892"/>
    <cellStyle name="Comma 3 2 4 2 7" xfId="12893"/>
    <cellStyle name="Comma 3 2 4 2 7 2" xfId="12894"/>
    <cellStyle name="Comma 3 2 4 2 7 3" xfId="12895"/>
    <cellStyle name="Comma 3 2 4 2 8" xfId="12896"/>
    <cellStyle name="Comma 3 2 4 2 8 2" xfId="12897"/>
    <cellStyle name="Comma 3 2 4 2 8 3" xfId="12898"/>
    <cellStyle name="Comma 3 2 4 2 9" xfId="12899"/>
    <cellStyle name="Comma 3 2 4 2 9 2" xfId="12900"/>
    <cellStyle name="Comma 3 2 4 2 9 3" xfId="12901"/>
    <cellStyle name="Comma 3 2 4 3" xfId="12902"/>
    <cellStyle name="Comma 3 2 4 3 2" xfId="12903"/>
    <cellStyle name="Comma 3 2 4 3 2 2" xfId="12904"/>
    <cellStyle name="Comma 3 2 4 3 2 2 2" xfId="12905"/>
    <cellStyle name="Comma 3 2 4 3 2 2 3" xfId="12906"/>
    <cellStyle name="Comma 3 2 4 3 2 3" xfId="12907"/>
    <cellStyle name="Comma 3 2 4 3 2 3 2" xfId="12908"/>
    <cellStyle name="Comma 3 2 4 3 2 3 3" xfId="12909"/>
    <cellStyle name="Comma 3 2 4 3 2 4" xfId="12910"/>
    <cellStyle name="Comma 3 2 4 3 2 4 2" xfId="12911"/>
    <cellStyle name="Comma 3 2 4 3 2 4 3" xfId="12912"/>
    <cellStyle name="Comma 3 2 4 3 2 5" xfId="12913"/>
    <cellStyle name="Comma 3 2 4 3 2 5 2" xfId="12914"/>
    <cellStyle name="Comma 3 2 4 3 2 5 3" xfId="12915"/>
    <cellStyle name="Comma 3 2 4 3 2 6" xfId="12916"/>
    <cellStyle name="Comma 3 2 4 3 2 7" xfId="12917"/>
    <cellStyle name="Comma 3 2 4 3 3" xfId="12918"/>
    <cellStyle name="Comma 3 2 4 3 3 2" xfId="12919"/>
    <cellStyle name="Comma 3 2 4 3 3 3" xfId="12920"/>
    <cellStyle name="Comma 3 2 4 3 4" xfId="12921"/>
    <cellStyle name="Comma 3 2 4 3 4 2" xfId="12922"/>
    <cellStyle name="Comma 3 2 4 3 4 3" xfId="12923"/>
    <cellStyle name="Comma 3 2 4 3 5" xfId="12924"/>
    <cellStyle name="Comma 3 2 4 3 5 2" xfId="12925"/>
    <cellStyle name="Comma 3 2 4 3 5 3" xfId="12926"/>
    <cellStyle name="Comma 3 2 4 3 6" xfId="12927"/>
    <cellStyle name="Comma 3 2 4 3 6 2" xfId="12928"/>
    <cellStyle name="Comma 3 2 4 3 6 3" xfId="12929"/>
    <cellStyle name="Comma 3 2 4 3 7" xfId="12930"/>
    <cellStyle name="Comma 3 2 4 3 8" xfId="12931"/>
    <cellStyle name="Comma 3 2 4 4" xfId="12932"/>
    <cellStyle name="Comma 3 2 4 4 2" xfId="12933"/>
    <cellStyle name="Comma 3 2 4 4 2 2" xfId="12934"/>
    <cellStyle name="Comma 3 2 4 4 2 2 2" xfId="12935"/>
    <cellStyle name="Comma 3 2 4 4 2 2 3" xfId="12936"/>
    <cellStyle name="Comma 3 2 4 4 2 3" xfId="12937"/>
    <cellStyle name="Comma 3 2 4 4 2 3 2" xfId="12938"/>
    <cellStyle name="Comma 3 2 4 4 2 3 3" xfId="12939"/>
    <cellStyle name="Comma 3 2 4 4 2 4" xfId="12940"/>
    <cellStyle name="Comma 3 2 4 4 2 4 2" xfId="12941"/>
    <cellStyle name="Comma 3 2 4 4 2 4 3" xfId="12942"/>
    <cellStyle name="Comma 3 2 4 4 2 5" xfId="12943"/>
    <cellStyle name="Comma 3 2 4 4 2 5 2" xfId="12944"/>
    <cellStyle name="Comma 3 2 4 4 2 5 3" xfId="12945"/>
    <cellStyle name="Comma 3 2 4 4 2 6" xfId="12946"/>
    <cellStyle name="Comma 3 2 4 4 2 7" xfId="12947"/>
    <cellStyle name="Comma 3 2 4 4 3" xfId="12948"/>
    <cellStyle name="Comma 3 2 4 4 3 2" xfId="12949"/>
    <cellStyle name="Comma 3 2 4 4 3 3" xfId="12950"/>
    <cellStyle name="Comma 3 2 4 4 4" xfId="12951"/>
    <cellStyle name="Comma 3 2 4 4 4 2" xfId="12952"/>
    <cellStyle name="Comma 3 2 4 4 4 3" xfId="12953"/>
    <cellStyle name="Comma 3 2 4 4 5" xfId="12954"/>
    <cellStyle name="Comma 3 2 4 4 5 2" xfId="12955"/>
    <cellStyle name="Comma 3 2 4 4 5 3" xfId="12956"/>
    <cellStyle name="Comma 3 2 4 4 6" xfId="12957"/>
    <cellStyle name="Comma 3 2 4 4 6 2" xfId="12958"/>
    <cellStyle name="Comma 3 2 4 4 6 3" xfId="12959"/>
    <cellStyle name="Comma 3 2 4 4 7" xfId="12960"/>
    <cellStyle name="Comma 3 2 4 4 8" xfId="12961"/>
    <cellStyle name="Comma 3 2 4 5" xfId="12962"/>
    <cellStyle name="Comma 3 2 4 5 2" xfId="12963"/>
    <cellStyle name="Comma 3 2 4 5 2 2" xfId="12964"/>
    <cellStyle name="Comma 3 2 4 5 2 3" xfId="12965"/>
    <cellStyle name="Comma 3 2 4 5 3" xfId="12966"/>
    <cellStyle name="Comma 3 2 4 5 3 2" xfId="12967"/>
    <cellStyle name="Comma 3 2 4 5 3 3" xfId="12968"/>
    <cellStyle name="Comma 3 2 4 5 4" xfId="12969"/>
    <cellStyle name="Comma 3 2 4 5 4 2" xfId="12970"/>
    <cellStyle name="Comma 3 2 4 5 4 3" xfId="12971"/>
    <cellStyle name="Comma 3 2 4 5 5" xfId="12972"/>
    <cellStyle name="Comma 3 2 4 5 5 2" xfId="12973"/>
    <cellStyle name="Comma 3 2 4 5 5 3" xfId="12974"/>
    <cellStyle name="Comma 3 2 4 5 6" xfId="12975"/>
    <cellStyle name="Comma 3 2 4 5 7" xfId="12976"/>
    <cellStyle name="Comma 3 2 4 6" xfId="12977"/>
    <cellStyle name="Comma 3 2 4 6 2" xfId="12978"/>
    <cellStyle name="Comma 3 2 4 6 2 2" xfId="12979"/>
    <cellStyle name="Comma 3 2 4 6 2 3" xfId="12980"/>
    <cellStyle name="Comma 3 2 4 6 3" xfId="12981"/>
    <cellStyle name="Comma 3 2 4 6 3 2" xfId="12982"/>
    <cellStyle name="Comma 3 2 4 6 3 3" xfId="12983"/>
    <cellStyle name="Comma 3 2 4 6 4" xfId="12984"/>
    <cellStyle name="Comma 3 2 4 6 4 2" xfId="12985"/>
    <cellStyle name="Comma 3 2 4 6 4 3" xfId="12986"/>
    <cellStyle name="Comma 3 2 4 6 5" xfId="12987"/>
    <cellStyle name="Comma 3 2 4 6 5 2" xfId="12988"/>
    <cellStyle name="Comma 3 2 4 6 5 3" xfId="12989"/>
    <cellStyle name="Comma 3 2 4 6 6" xfId="12990"/>
    <cellStyle name="Comma 3 2 4 6 7" xfId="12991"/>
    <cellStyle name="Comma 3 2 4 7" xfId="12992"/>
    <cellStyle name="Comma 3 2 4 7 2" xfId="12993"/>
    <cellStyle name="Comma 3 2 4 7 2 2" xfId="12994"/>
    <cellStyle name="Comma 3 2 4 7 2 3" xfId="12995"/>
    <cellStyle name="Comma 3 2 4 7 3" xfId="12996"/>
    <cellStyle name="Comma 3 2 4 7 3 2" xfId="12997"/>
    <cellStyle name="Comma 3 2 4 7 3 3" xfId="12998"/>
    <cellStyle name="Comma 3 2 4 7 4" xfId="12999"/>
    <cellStyle name="Comma 3 2 4 7 4 2" xfId="13000"/>
    <cellStyle name="Comma 3 2 4 7 4 3" xfId="13001"/>
    <cellStyle name="Comma 3 2 4 7 5" xfId="13002"/>
    <cellStyle name="Comma 3 2 4 7 5 2" xfId="13003"/>
    <cellStyle name="Comma 3 2 4 7 5 3" xfId="13004"/>
    <cellStyle name="Comma 3 2 4 7 6" xfId="13005"/>
    <cellStyle name="Comma 3 2 4 7 7" xfId="13006"/>
    <cellStyle name="Comma 3 2 4 8" xfId="13007"/>
    <cellStyle name="Comma 3 2 4 8 2" xfId="13008"/>
    <cellStyle name="Comma 3 2 4 8 2 2" xfId="13009"/>
    <cellStyle name="Comma 3 2 4 8 2 3" xfId="13010"/>
    <cellStyle name="Comma 3 2 4 8 3" xfId="13011"/>
    <cellStyle name="Comma 3 2 4 8 3 2" xfId="13012"/>
    <cellStyle name="Comma 3 2 4 8 3 3" xfId="13013"/>
    <cellStyle name="Comma 3 2 4 8 4" xfId="13014"/>
    <cellStyle name="Comma 3 2 4 8 4 2" xfId="13015"/>
    <cellStyle name="Comma 3 2 4 8 4 3" xfId="13016"/>
    <cellStyle name="Comma 3 2 4 8 5" xfId="13017"/>
    <cellStyle name="Comma 3 2 4 8 5 2" xfId="13018"/>
    <cellStyle name="Comma 3 2 4 8 5 3" xfId="13019"/>
    <cellStyle name="Comma 3 2 4 8 6" xfId="13020"/>
    <cellStyle name="Comma 3 2 4 8 7" xfId="13021"/>
    <cellStyle name="Comma 3 2 4 9" xfId="13022"/>
    <cellStyle name="Comma 3 2 4 9 2" xfId="13023"/>
    <cellStyle name="Comma 3 2 4 9 3" xfId="13024"/>
    <cellStyle name="Comma 3 2 5" xfId="13025"/>
    <cellStyle name="Comma 3 2 5 10" xfId="13026"/>
    <cellStyle name="Comma 3 2 5 11" xfId="13027"/>
    <cellStyle name="Comma 3 2 5 2" xfId="13028"/>
    <cellStyle name="Comma 3 2 5 2 2" xfId="13029"/>
    <cellStyle name="Comma 3 2 5 2 2 2" xfId="13030"/>
    <cellStyle name="Comma 3 2 5 2 2 2 2" xfId="13031"/>
    <cellStyle name="Comma 3 2 5 2 2 2 3" xfId="13032"/>
    <cellStyle name="Comma 3 2 5 2 2 3" xfId="13033"/>
    <cellStyle name="Comma 3 2 5 2 2 3 2" xfId="13034"/>
    <cellStyle name="Comma 3 2 5 2 2 3 3" xfId="13035"/>
    <cellStyle name="Comma 3 2 5 2 2 4" xfId="13036"/>
    <cellStyle name="Comma 3 2 5 2 2 4 2" xfId="13037"/>
    <cellStyle name="Comma 3 2 5 2 2 4 3" xfId="13038"/>
    <cellStyle name="Comma 3 2 5 2 2 5" xfId="13039"/>
    <cellStyle name="Comma 3 2 5 2 2 5 2" xfId="13040"/>
    <cellStyle name="Comma 3 2 5 2 2 5 3" xfId="13041"/>
    <cellStyle name="Comma 3 2 5 2 2 6" xfId="13042"/>
    <cellStyle name="Comma 3 2 5 2 2 7" xfId="13043"/>
    <cellStyle name="Comma 3 2 5 2 3" xfId="13044"/>
    <cellStyle name="Comma 3 2 5 2 3 2" xfId="13045"/>
    <cellStyle name="Comma 3 2 5 2 3 3" xfId="13046"/>
    <cellStyle name="Comma 3 2 5 2 4" xfId="13047"/>
    <cellStyle name="Comma 3 2 5 2 4 2" xfId="13048"/>
    <cellStyle name="Comma 3 2 5 2 4 3" xfId="13049"/>
    <cellStyle name="Comma 3 2 5 2 5" xfId="13050"/>
    <cellStyle name="Comma 3 2 5 2 5 2" xfId="13051"/>
    <cellStyle name="Comma 3 2 5 2 5 3" xfId="13052"/>
    <cellStyle name="Comma 3 2 5 2 6" xfId="13053"/>
    <cellStyle name="Comma 3 2 5 2 6 2" xfId="13054"/>
    <cellStyle name="Comma 3 2 5 2 6 3" xfId="13055"/>
    <cellStyle name="Comma 3 2 5 2 7" xfId="13056"/>
    <cellStyle name="Comma 3 2 5 2 8" xfId="13057"/>
    <cellStyle name="Comma 3 2 5 3" xfId="13058"/>
    <cellStyle name="Comma 3 2 5 3 2" xfId="13059"/>
    <cellStyle name="Comma 3 2 5 3 2 2" xfId="13060"/>
    <cellStyle name="Comma 3 2 5 3 2 3" xfId="13061"/>
    <cellStyle name="Comma 3 2 5 3 3" xfId="13062"/>
    <cellStyle name="Comma 3 2 5 3 3 2" xfId="13063"/>
    <cellStyle name="Comma 3 2 5 3 3 3" xfId="13064"/>
    <cellStyle name="Comma 3 2 5 3 4" xfId="13065"/>
    <cellStyle name="Comma 3 2 5 3 4 2" xfId="13066"/>
    <cellStyle name="Comma 3 2 5 3 4 3" xfId="13067"/>
    <cellStyle name="Comma 3 2 5 3 5" xfId="13068"/>
    <cellStyle name="Comma 3 2 5 3 5 2" xfId="13069"/>
    <cellStyle name="Comma 3 2 5 3 5 3" xfId="13070"/>
    <cellStyle name="Comma 3 2 5 3 6" xfId="13071"/>
    <cellStyle name="Comma 3 2 5 3 7" xfId="13072"/>
    <cellStyle name="Comma 3 2 5 4" xfId="13073"/>
    <cellStyle name="Comma 3 2 5 4 2" xfId="13074"/>
    <cellStyle name="Comma 3 2 5 4 2 2" xfId="13075"/>
    <cellStyle name="Comma 3 2 5 4 2 3" xfId="13076"/>
    <cellStyle name="Comma 3 2 5 4 3" xfId="13077"/>
    <cellStyle name="Comma 3 2 5 4 3 2" xfId="13078"/>
    <cellStyle name="Comma 3 2 5 4 3 3" xfId="13079"/>
    <cellStyle name="Comma 3 2 5 4 4" xfId="13080"/>
    <cellStyle name="Comma 3 2 5 4 4 2" xfId="13081"/>
    <cellStyle name="Comma 3 2 5 4 4 3" xfId="13082"/>
    <cellStyle name="Comma 3 2 5 4 5" xfId="13083"/>
    <cellStyle name="Comma 3 2 5 4 5 2" xfId="13084"/>
    <cellStyle name="Comma 3 2 5 4 5 3" xfId="13085"/>
    <cellStyle name="Comma 3 2 5 4 6" xfId="13086"/>
    <cellStyle name="Comma 3 2 5 4 7" xfId="13087"/>
    <cellStyle name="Comma 3 2 5 5" xfId="13088"/>
    <cellStyle name="Comma 3 2 5 5 2" xfId="13089"/>
    <cellStyle name="Comma 3 2 5 5 2 2" xfId="13090"/>
    <cellStyle name="Comma 3 2 5 5 2 3" xfId="13091"/>
    <cellStyle name="Comma 3 2 5 5 3" xfId="13092"/>
    <cellStyle name="Comma 3 2 5 5 3 2" xfId="13093"/>
    <cellStyle name="Comma 3 2 5 5 3 3" xfId="13094"/>
    <cellStyle name="Comma 3 2 5 5 4" xfId="13095"/>
    <cellStyle name="Comma 3 2 5 5 4 2" xfId="13096"/>
    <cellStyle name="Comma 3 2 5 5 4 3" xfId="13097"/>
    <cellStyle name="Comma 3 2 5 5 5" xfId="13098"/>
    <cellStyle name="Comma 3 2 5 5 5 2" xfId="13099"/>
    <cellStyle name="Comma 3 2 5 5 5 3" xfId="13100"/>
    <cellStyle name="Comma 3 2 5 5 6" xfId="13101"/>
    <cellStyle name="Comma 3 2 5 5 7" xfId="13102"/>
    <cellStyle name="Comma 3 2 5 6" xfId="13103"/>
    <cellStyle name="Comma 3 2 5 6 2" xfId="13104"/>
    <cellStyle name="Comma 3 2 5 6 3" xfId="13105"/>
    <cellStyle name="Comma 3 2 5 7" xfId="13106"/>
    <cellStyle name="Comma 3 2 5 7 2" xfId="13107"/>
    <cellStyle name="Comma 3 2 5 7 3" xfId="13108"/>
    <cellStyle name="Comma 3 2 5 8" xfId="13109"/>
    <cellStyle name="Comma 3 2 5 8 2" xfId="13110"/>
    <cellStyle name="Comma 3 2 5 8 3" xfId="13111"/>
    <cellStyle name="Comma 3 2 5 9" xfId="13112"/>
    <cellStyle name="Comma 3 2 5 9 2" xfId="13113"/>
    <cellStyle name="Comma 3 2 5 9 3" xfId="13114"/>
    <cellStyle name="Comma 3 2 6" xfId="13115"/>
    <cellStyle name="Comma 3 2 6 2" xfId="13116"/>
    <cellStyle name="Comma 3 2 6 2 2" xfId="13117"/>
    <cellStyle name="Comma 3 2 6 2 2 2" xfId="13118"/>
    <cellStyle name="Comma 3 2 6 2 2 3" xfId="13119"/>
    <cellStyle name="Comma 3 2 6 2 3" xfId="13120"/>
    <cellStyle name="Comma 3 2 6 2 3 2" xfId="13121"/>
    <cellStyle name="Comma 3 2 6 2 3 3" xfId="13122"/>
    <cellStyle name="Comma 3 2 6 2 4" xfId="13123"/>
    <cellStyle name="Comma 3 2 6 2 4 2" xfId="13124"/>
    <cellStyle name="Comma 3 2 6 2 4 3" xfId="13125"/>
    <cellStyle name="Comma 3 2 6 2 5" xfId="13126"/>
    <cellStyle name="Comma 3 2 6 2 5 2" xfId="13127"/>
    <cellStyle name="Comma 3 2 6 2 5 3" xfId="13128"/>
    <cellStyle name="Comma 3 2 6 2 6" xfId="13129"/>
    <cellStyle name="Comma 3 2 6 2 7" xfId="13130"/>
    <cellStyle name="Comma 3 2 6 3" xfId="13131"/>
    <cellStyle name="Comma 3 2 6 3 2" xfId="13132"/>
    <cellStyle name="Comma 3 2 6 3 3" xfId="13133"/>
    <cellStyle name="Comma 3 2 6 4" xfId="13134"/>
    <cellStyle name="Comma 3 2 6 4 2" xfId="13135"/>
    <cellStyle name="Comma 3 2 6 4 3" xfId="13136"/>
    <cellStyle name="Comma 3 2 6 5" xfId="13137"/>
    <cellStyle name="Comma 3 2 6 5 2" xfId="13138"/>
    <cellStyle name="Comma 3 2 6 5 3" xfId="13139"/>
    <cellStyle name="Comma 3 2 6 6" xfId="13140"/>
    <cellStyle name="Comma 3 2 6 6 2" xfId="13141"/>
    <cellStyle name="Comma 3 2 6 6 3" xfId="13142"/>
    <cellStyle name="Comma 3 2 6 7" xfId="13143"/>
    <cellStyle name="Comma 3 2 6 8" xfId="13144"/>
    <cellStyle name="Comma 3 2 7" xfId="13145"/>
    <cellStyle name="Comma 3 2 7 2" xfId="13146"/>
    <cellStyle name="Comma 3 2 7 2 2" xfId="13147"/>
    <cellStyle name="Comma 3 2 7 2 2 2" xfId="13148"/>
    <cellStyle name="Comma 3 2 7 2 2 3" xfId="13149"/>
    <cellStyle name="Comma 3 2 7 2 3" xfId="13150"/>
    <cellStyle name="Comma 3 2 7 2 3 2" xfId="13151"/>
    <cellStyle name="Comma 3 2 7 2 3 3" xfId="13152"/>
    <cellStyle name="Comma 3 2 7 2 4" xfId="13153"/>
    <cellStyle name="Comma 3 2 7 2 4 2" xfId="13154"/>
    <cellStyle name="Comma 3 2 7 2 4 3" xfId="13155"/>
    <cellStyle name="Comma 3 2 7 2 5" xfId="13156"/>
    <cellStyle name="Comma 3 2 7 2 5 2" xfId="13157"/>
    <cellStyle name="Comma 3 2 7 2 5 3" xfId="13158"/>
    <cellStyle name="Comma 3 2 7 2 6" xfId="13159"/>
    <cellStyle name="Comma 3 2 7 2 7" xfId="13160"/>
    <cellStyle name="Comma 3 2 7 3" xfId="13161"/>
    <cellStyle name="Comma 3 2 7 3 2" xfId="13162"/>
    <cellStyle name="Comma 3 2 7 3 3" xfId="13163"/>
    <cellStyle name="Comma 3 2 7 4" xfId="13164"/>
    <cellStyle name="Comma 3 2 7 4 2" xfId="13165"/>
    <cellStyle name="Comma 3 2 7 4 3" xfId="13166"/>
    <cellStyle name="Comma 3 2 7 5" xfId="13167"/>
    <cellStyle name="Comma 3 2 7 5 2" xfId="13168"/>
    <cellStyle name="Comma 3 2 7 5 3" xfId="13169"/>
    <cellStyle name="Comma 3 2 7 6" xfId="13170"/>
    <cellStyle name="Comma 3 2 7 6 2" xfId="13171"/>
    <cellStyle name="Comma 3 2 7 6 3" xfId="13172"/>
    <cellStyle name="Comma 3 2 7 7" xfId="13173"/>
    <cellStyle name="Comma 3 2 7 8" xfId="13174"/>
    <cellStyle name="Comma 3 2 8" xfId="13175"/>
    <cellStyle name="Comma 3 2 8 2" xfId="13176"/>
    <cellStyle name="Comma 3 2 8 2 2" xfId="13177"/>
    <cellStyle name="Comma 3 2 8 2 2 2" xfId="13178"/>
    <cellStyle name="Comma 3 2 8 2 2 3" xfId="13179"/>
    <cellStyle name="Comma 3 2 8 2 3" xfId="13180"/>
    <cellStyle name="Comma 3 2 8 2 3 2" xfId="13181"/>
    <cellStyle name="Comma 3 2 8 2 3 3" xfId="13182"/>
    <cellStyle name="Comma 3 2 8 2 4" xfId="13183"/>
    <cellStyle name="Comma 3 2 8 2 4 2" xfId="13184"/>
    <cellStyle name="Comma 3 2 8 2 4 3" xfId="13185"/>
    <cellStyle name="Comma 3 2 8 2 5" xfId="13186"/>
    <cellStyle name="Comma 3 2 8 2 5 2" xfId="13187"/>
    <cellStyle name="Comma 3 2 8 2 5 3" xfId="13188"/>
    <cellStyle name="Comma 3 2 8 2 6" xfId="13189"/>
    <cellStyle name="Comma 3 2 8 2 7" xfId="13190"/>
    <cellStyle name="Comma 3 2 8 3" xfId="13191"/>
    <cellStyle name="Comma 3 2 8 3 2" xfId="13192"/>
    <cellStyle name="Comma 3 2 8 3 3" xfId="13193"/>
    <cellStyle name="Comma 3 2 8 4" xfId="13194"/>
    <cellStyle name="Comma 3 2 8 4 2" xfId="13195"/>
    <cellStyle name="Comma 3 2 8 4 3" xfId="13196"/>
    <cellStyle name="Comma 3 2 8 5" xfId="13197"/>
    <cellStyle name="Comma 3 2 8 5 2" xfId="13198"/>
    <cellStyle name="Comma 3 2 8 5 3" xfId="13199"/>
    <cellStyle name="Comma 3 2 8 6" xfId="13200"/>
    <cellStyle name="Comma 3 2 8 6 2" xfId="13201"/>
    <cellStyle name="Comma 3 2 8 6 3" xfId="13202"/>
    <cellStyle name="Comma 3 2 8 7" xfId="13203"/>
    <cellStyle name="Comma 3 2 8 8" xfId="13204"/>
    <cellStyle name="Comma 3 2 9" xfId="13205"/>
    <cellStyle name="Comma 3 2 9 2" xfId="13206"/>
    <cellStyle name="Comma 3 2 9 2 2" xfId="13207"/>
    <cellStyle name="Comma 3 2 9 2 3" xfId="13208"/>
    <cellStyle name="Comma 3 2 9 3" xfId="13209"/>
    <cellStyle name="Comma 3 2 9 3 2" xfId="13210"/>
    <cellStyle name="Comma 3 2 9 3 3" xfId="13211"/>
    <cellStyle name="Comma 3 2 9 4" xfId="13212"/>
    <cellStyle name="Comma 3 2 9 4 2" xfId="13213"/>
    <cellStyle name="Comma 3 2 9 4 3" xfId="13214"/>
    <cellStyle name="Comma 3 2 9 5" xfId="13215"/>
    <cellStyle name="Comma 3 2 9 5 2" xfId="13216"/>
    <cellStyle name="Comma 3 2 9 5 3" xfId="13217"/>
    <cellStyle name="Comma 3 2 9 6" xfId="13218"/>
    <cellStyle name="Comma 3 2 9 7" xfId="13219"/>
    <cellStyle name="Comma 3 20" xfId="13220"/>
    <cellStyle name="Comma 3 21" xfId="13221"/>
    <cellStyle name="Comma 3 3" xfId="689"/>
    <cellStyle name="Comma 3 3 10" xfId="13222"/>
    <cellStyle name="Comma 3 3 10 2" xfId="13223"/>
    <cellStyle name="Comma 3 3 10 2 2" xfId="13224"/>
    <cellStyle name="Comma 3 3 10 2 3" xfId="13225"/>
    <cellStyle name="Comma 3 3 10 3" xfId="13226"/>
    <cellStyle name="Comma 3 3 10 3 2" xfId="13227"/>
    <cellStyle name="Comma 3 3 10 3 3" xfId="13228"/>
    <cellStyle name="Comma 3 3 10 4" xfId="13229"/>
    <cellStyle name="Comma 3 3 10 4 2" xfId="13230"/>
    <cellStyle name="Comma 3 3 10 4 3" xfId="13231"/>
    <cellStyle name="Comma 3 3 10 5" xfId="13232"/>
    <cellStyle name="Comma 3 3 10 5 2" xfId="13233"/>
    <cellStyle name="Comma 3 3 10 5 3" xfId="13234"/>
    <cellStyle name="Comma 3 3 10 6" xfId="13235"/>
    <cellStyle name="Comma 3 3 10 7" xfId="13236"/>
    <cellStyle name="Comma 3 3 11" xfId="13237"/>
    <cellStyle name="Comma 3 3 11 2" xfId="13238"/>
    <cellStyle name="Comma 3 3 11 3" xfId="13239"/>
    <cellStyle name="Comma 3 3 12" xfId="13240"/>
    <cellStyle name="Comma 3 3 12 2" xfId="13241"/>
    <cellStyle name="Comma 3 3 12 3" xfId="13242"/>
    <cellStyle name="Comma 3 3 12 4" xfId="13243"/>
    <cellStyle name="Comma 3 3 13" xfId="13244"/>
    <cellStyle name="Comma 3 3 13 2" xfId="13245"/>
    <cellStyle name="Comma 3 3 13 3" xfId="13246"/>
    <cellStyle name="Comma 3 3 14" xfId="13247"/>
    <cellStyle name="Comma 3 3 14 2" xfId="13248"/>
    <cellStyle name="Comma 3 3 14 3" xfId="13249"/>
    <cellStyle name="Comma 3 3 15" xfId="13250"/>
    <cellStyle name="Comma 3 3 16" xfId="13251"/>
    <cellStyle name="Comma 3 3 2" xfId="1509"/>
    <cellStyle name="Comma 3 3 2 10" xfId="13252"/>
    <cellStyle name="Comma 3 3 2 10 2" xfId="13253"/>
    <cellStyle name="Comma 3 3 2 10 3" xfId="13254"/>
    <cellStyle name="Comma 3 3 2 11" xfId="13255"/>
    <cellStyle name="Comma 3 3 2 11 2" xfId="13256"/>
    <cellStyle name="Comma 3 3 2 11 3" xfId="13257"/>
    <cellStyle name="Comma 3 3 2 12" xfId="13258"/>
    <cellStyle name="Comma 3 3 2 12 2" xfId="13259"/>
    <cellStyle name="Comma 3 3 2 12 3" xfId="13260"/>
    <cellStyle name="Comma 3 3 2 13" xfId="13261"/>
    <cellStyle name="Comma 3 3 2 13 2" xfId="13262"/>
    <cellStyle name="Comma 3 3 2 13 3" xfId="13263"/>
    <cellStyle name="Comma 3 3 2 14" xfId="13264"/>
    <cellStyle name="Comma 3 3 2 15" xfId="13265"/>
    <cellStyle name="Comma 3 3 2 2" xfId="1567"/>
    <cellStyle name="Comma 3 3 2 2 10" xfId="13267"/>
    <cellStyle name="Comma 3 3 2 2 10 2" xfId="13268"/>
    <cellStyle name="Comma 3 3 2 2 10 3" xfId="13269"/>
    <cellStyle name="Comma 3 3 2 2 11" xfId="13270"/>
    <cellStyle name="Comma 3 3 2 2 11 2" xfId="13271"/>
    <cellStyle name="Comma 3 3 2 2 11 3" xfId="13272"/>
    <cellStyle name="Comma 3 3 2 2 12" xfId="13273"/>
    <cellStyle name="Comma 3 3 2 2 12 2" xfId="13274"/>
    <cellStyle name="Comma 3 3 2 2 12 3" xfId="13275"/>
    <cellStyle name="Comma 3 3 2 2 13" xfId="13276"/>
    <cellStyle name="Comma 3 3 2 2 14" xfId="13277"/>
    <cellStyle name="Comma 3 3 2 2 15" xfId="13266"/>
    <cellStyle name="Comma 3 3 2 2 2" xfId="13278"/>
    <cellStyle name="Comma 3 3 2 2 2 10" xfId="13279"/>
    <cellStyle name="Comma 3 3 2 2 2 11" xfId="13280"/>
    <cellStyle name="Comma 3 3 2 2 2 2" xfId="13281"/>
    <cellStyle name="Comma 3 3 2 2 2 2 2" xfId="13282"/>
    <cellStyle name="Comma 3 3 2 2 2 2 2 2" xfId="13283"/>
    <cellStyle name="Comma 3 3 2 2 2 2 2 2 2" xfId="13284"/>
    <cellStyle name="Comma 3 3 2 2 2 2 2 2 3" xfId="13285"/>
    <cellStyle name="Comma 3 3 2 2 2 2 2 3" xfId="13286"/>
    <cellStyle name="Comma 3 3 2 2 2 2 2 3 2" xfId="13287"/>
    <cellStyle name="Comma 3 3 2 2 2 2 2 3 3" xfId="13288"/>
    <cellStyle name="Comma 3 3 2 2 2 2 2 4" xfId="13289"/>
    <cellStyle name="Comma 3 3 2 2 2 2 2 4 2" xfId="13290"/>
    <cellStyle name="Comma 3 3 2 2 2 2 2 4 3" xfId="13291"/>
    <cellStyle name="Comma 3 3 2 2 2 2 2 5" xfId="13292"/>
    <cellStyle name="Comma 3 3 2 2 2 2 2 5 2" xfId="13293"/>
    <cellStyle name="Comma 3 3 2 2 2 2 2 5 3" xfId="13294"/>
    <cellStyle name="Comma 3 3 2 2 2 2 2 6" xfId="13295"/>
    <cellStyle name="Comma 3 3 2 2 2 2 2 7" xfId="13296"/>
    <cellStyle name="Comma 3 3 2 2 2 2 3" xfId="13297"/>
    <cellStyle name="Comma 3 3 2 2 2 2 3 2" xfId="13298"/>
    <cellStyle name="Comma 3 3 2 2 2 2 3 3" xfId="13299"/>
    <cellStyle name="Comma 3 3 2 2 2 2 4" xfId="13300"/>
    <cellStyle name="Comma 3 3 2 2 2 2 4 2" xfId="13301"/>
    <cellStyle name="Comma 3 3 2 2 2 2 4 3" xfId="13302"/>
    <cellStyle name="Comma 3 3 2 2 2 2 5" xfId="13303"/>
    <cellStyle name="Comma 3 3 2 2 2 2 5 2" xfId="13304"/>
    <cellStyle name="Comma 3 3 2 2 2 2 5 3" xfId="13305"/>
    <cellStyle name="Comma 3 3 2 2 2 2 6" xfId="13306"/>
    <cellStyle name="Comma 3 3 2 2 2 2 6 2" xfId="13307"/>
    <cellStyle name="Comma 3 3 2 2 2 2 6 3" xfId="13308"/>
    <cellStyle name="Comma 3 3 2 2 2 2 7" xfId="13309"/>
    <cellStyle name="Comma 3 3 2 2 2 2 8" xfId="13310"/>
    <cellStyle name="Comma 3 3 2 2 2 3" xfId="13311"/>
    <cellStyle name="Comma 3 3 2 2 2 3 2" xfId="13312"/>
    <cellStyle name="Comma 3 3 2 2 2 3 2 2" xfId="13313"/>
    <cellStyle name="Comma 3 3 2 2 2 3 2 3" xfId="13314"/>
    <cellStyle name="Comma 3 3 2 2 2 3 3" xfId="13315"/>
    <cellStyle name="Comma 3 3 2 2 2 3 3 2" xfId="13316"/>
    <cellStyle name="Comma 3 3 2 2 2 3 3 3" xfId="13317"/>
    <cellStyle name="Comma 3 3 2 2 2 3 4" xfId="13318"/>
    <cellStyle name="Comma 3 3 2 2 2 3 4 2" xfId="13319"/>
    <cellStyle name="Comma 3 3 2 2 2 3 4 3" xfId="13320"/>
    <cellStyle name="Comma 3 3 2 2 2 3 5" xfId="13321"/>
    <cellStyle name="Comma 3 3 2 2 2 3 5 2" xfId="13322"/>
    <cellStyle name="Comma 3 3 2 2 2 3 5 3" xfId="13323"/>
    <cellStyle name="Comma 3 3 2 2 2 3 6" xfId="13324"/>
    <cellStyle name="Comma 3 3 2 2 2 3 7" xfId="13325"/>
    <cellStyle name="Comma 3 3 2 2 2 4" xfId="13326"/>
    <cellStyle name="Comma 3 3 2 2 2 4 2" xfId="13327"/>
    <cellStyle name="Comma 3 3 2 2 2 4 2 2" xfId="13328"/>
    <cellStyle name="Comma 3 3 2 2 2 4 2 3" xfId="13329"/>
    <cellStyle name="Comma 3 3 2 2 2 4 3" xfId="13330"/>
    <cellStyle name="Comma 3 3 2 2 2 4 3 2" xfId="13331"/>
    <cellStyle name="Comma 3 3 2 2 2 4 3 3" xfId="13332"/>
    <cellStyle name="Comma 3 3 2 2 2 4 4" xfId="13333"/>
    <cellStyle name="Comma 3 3 2 2 2 4 4 2" xfId="13334"/>
    <cellStyle name="Comma 3 3 2 2 2 4 4 3" xfId="13335"/>
    <cellStyle name="Comma 3 3 2 2 2 4 5" xfId="13336"/>
    <cellStyle name="Comma 3 3 2 2 2 4 5 2" xfId="13337"/>
    <cellStyle name="Comma 3 3 2 2 2 4 5 3" xfId="13338"/>
    <cellStyle name="Comma 3 3 2 2 2 4 6" xfId="13339"/>
    <cellStyle name="Comma 3 3 2 2 2 4 7" xfId="13340"/>
    <cellStyle name="Comma 3 3 2 2 2 5" xfId="13341"/>
    <cellStyle name="Comma 3 3 2 2 2 5 2" xfId="13342"/>
    <cellStyle name="Comma 3 3 2 2 2 5 2 2" xfId="13343"/>
    <cellStyle name="Comma 3 3 2 2 2 5 2 3" xfId="13344"/>
    <cellStyle name="Comma 3 3 2 2 2 5 3" xfId="13345"/>
    <cellStyle name="Comma 3 3 2 2 2 5 3 2" xfId="13346"/>
    <cellStyle name="Comma 3 3 2 2 2 5 3 3" xfId="13347"/>
    <cellStyle name="Comma 3 3 2 2 2 5 4" xfId="13348"/>
    <cellStyle name="Comma 3 3 2 2 2 5 4 2" xfId="13349"/>
    <cellStyle name="Comma 3 3 2 2 2 5 4 3" xfId="13350"/>
    <cellStyle name="Comma 3 3 2 2 2 5 5" xfId="13351"/>
    <cellStyle name="Comma 3 3 2 2 2 5 5 2" xfId="13352"/>
    <cellStyle name="Comma 3 3 2 2 2 5 5 3" xfId="13353"/>
    <cellStyle name="Comma 3 3 2 2 2 5 6" xfId="13354"/>
    <cellStyle name="Comma 3 3 2 2 2 5 7" xfId="13355"/>
    <cellStyle name="Comma 3 3 2 2 2 6" xfId="13356"/>
    <cellStyle name="Comma 3 3 2 2 2 6 2" xfId="13357"/>
    <cellStyle name="Comma 3 3 2 2 2 6 3" xfId="13358"/>
    <cellStyle name="Comma 3 3 2 2 2 7" xfId="13359"/>
    <cellStyle name="Comma 3 3 2 2 2 7 2" xfId="13360"/>
    <cellStyle name="Comma 3 3 2 2 2 7 3" xfId="13361"/>
    <cellStyle name="Comma 3 3 2 2 2 8" xfId="13362"/>
    <cellStyle name="Comma 3 3 2 2 2 8 2" xfId="13363"/>
    <cellStyle name="Comma 3 3 2 2 2 8 3" xfId="13364"/>
    <cellStyle name="Comma 3 3 2 2 2 9" xfId="13365"/>
    <cellStyle name="Comma 3 3 2 2 2 9 2" xfId="13366"/>
    <cellStyle name="Comma 3 3 2 2 2 9 3" xfId="13367"/>
    <cellStyle name="Comma 3 3 2 2 3" xfId="13368"/>
    <cellStyle name="Comma 3 3 2 2 3 2" xfId="13369"/>
    <cellStyle name="Comma 3 3 2 2 3 2 2" xfId="13370"/>
    <cellStyle name="Comma 3 3 2 2 3 2 2 2" xfId="13371"/>
    <cellStyle name="Comma 3 3 2 2 3 2 2 3" xfId="13372"/>
    <cellStyle name="Comma 3 3 2 2 3 2 3" xfId="13373"/>
    <cellStyle name="Comma 3 3 2 2 3 2 3 2" xfId="13374"/>
    <cellStyle name="Comma 3 3 2 2 3 2 3 3" xfId="13375"/>
    <cellStyle name="Comma 3 3 2 2 3 2 4" xfId="13376"/>
    <cellStyle name="Comma 3 3 2 2 3 2 4 2" xfId="13377"/>
    <cellStyle name="Comma 3 3 2 2 3 2 4 3" xfId="13378"/>
    <cellStyle name="Comma 3 3 2 2 3 2 5" xfId="13379"/>
    <cellStyle name="Comma 3 3 2 2 3 2 5 2" xfId="13380"/>
    <cellStyle name="Comma 3 3 2 2 3 2 5 3" xfId="13381"/>
    <cellStyle name="Comma 3 3 2 2 3 2 6" xfId="13382"/>
    <cellStyle name="Comma 3 3 2 2 3 2 7" xfId="13383"/>
    <cellStyle name="Comma 3 3 2 2 3 3" xfId="13384"/>
    <cellStyle name="Comma 3 3 2 2 3 3 2" xfId="13385"/>
    <cellStyle name="Comma 3 3 2 2 3 3 3" xfId="13386"/>
    <cellStyle name="Comma 3 3 2 2 3 4" xfId="13387"/>
    <cellStyle name="Comma 3 3 2 2 3 4 2" xfId="13388"/>
    <cellStyle name="Comma 3 3 2 2 3 4 3" xfId="13389"/>
    <cellStyle name="Comma 3 3 2 2 3 5" xfId="13390"/>
    <cellStyle name="Comma 3 3 2 2 3 5 2" xfId="13391"/>
    <cellStyle name="Comma 3 3 2 2 3 5 3" xfId="13392"/>
    <cellStyle name="Comma 3 3 2 2 3 6" xfId="13393"/>
    <cellStyle name="Comma 3 3 2 2 3 6 2" xfId="13394"/>
    <cellStyle name="Comma 3 3 2 2 3 6 3" xfId="13395"/>
    <cellStyle name="Comma 3 3 2 2 3 7" xfId="13396"/>
    <cellStyle name="Comma 3 3 2 2 3 8" xfId="13397"/>
    <cellStyle name="Comma 3 3 2 2 4" xfId="13398"/>
    <cellStyle name="Comma 3 3 2 2 4 2" xfId="13399"/>
    <cellStyle name="Comma 3 3 2 2 4 2 2" xfId="13400"/>
    <cellStyle name="Comma 3 3 2 2 4 2 2 2" xfId="13401"/>
    <cellStyle name="Comma 3 3 2 2 4 2 2 3" xfId="13402"/>
    <cellStyle name="Comma 3 3 2 2 4 2 3" xfId="13403"/>
    <cellStyle name="Comma 3 3 2 2 4 2 3 2" xfId="13404"/>
    <cellStyle name="Comma 3 3 2 2 4 2 3 3" xfId="13405"/>
    <cellStyle name="Comma 3 3 2 2 4 2 4" xfId="13406"/>
    <cellStyle name="Comma 3 3 2 2 4 2 4 2" xfId="13407"/>
    <cellStyle name="Comma 3 3 2 2 4 2 4 3" xfId="13408"/>
    <cellStyle name="Comma 3 3 2 2 4 2 5" xfId="13409"/>
    <cellStyle name="Comma 3 3 2 2 4 2 5 2" xfId="13410"/>
    <cellStyle name="Comma 3 3 2 2 4 2 5 3" xfId="13411"/>
    <cellStyle name="Comma 3 3 2 2 4 2 6" xfId="13412"/>
    <cellStyle name="Comma 3 3 2 2 4 2 7" xfId="13413"/>
    <cellStyle name="Comma 3 3 2 2 4 3" xfId="13414"/>
    <cellStyle name="Comma 3 3 2 2 4 3 2" xfId="13415"/>
    <cellStyle name="Comma 3 3 2 2 4 3 3" xfId="13416"/>
    <cellStyle name="Comma 3 3 2 2 4 4" xfId="13417"/>
    <cellStyle name="Comma 3 3 2 2 4 4 2" xfId="13418"/>
    <cellStyle name="Comma 3 3 2 2 4 4 3" xfId="13419"/>
    <cellStyle name="Comma 3 3 2 2 4 5" xfId="13420"/>
    <cellStyle name="Comma 3 3 2 2 4 5 2" xfId="13421"/>
    <cellStyle name="Comma 3 3 2 2 4 5 3" xfId="13422"/>
    <cellStyle name="Comma 3 3 2 2 4 6" xfId="13423"/>
    <cellStyle name="Comma 3 3 2 2 4 6 2" xfId="13424"/>
    <cellStyle name="Comma 3 3 2 2 4 6 3" xfId="13425"/>
    <cellStyle name="Comma 3 3 2 2 4 7" xfId="13426"/>
    <cellStyle name="Comma 3 3 2 2 4 8" xfId="13427"/>
    <cellStyle name="Comma 3 3 2 2 5" xfId="13428"/>
    <cellStyle name="Comma 3 3 2 2 5 2" xfId="13429"/>
    <cellStyle name="Comma 3 3 2 2 5 2 2" xfId="13430"/>
    <cellStyle name="Comma 3 3 2 2 5 2 3" xfId="13431"/>
    <cellStyle name="Comma 3 3 2 2 5 3" xfId="13432"/>
    <cellStyle name="Comma 3 3 2 2 5 3 2" xfId="13433"/>
    <cellStyle name="Comma 3 3 2 2 5 3 3" xfId="13434"/>
    <cellStyle name="Comma 3 3 2 2 5 4" xfId="13435"/>
    <cellStyle name="Comma 3 3 2 2 5 4 2" xfId="13436"/>
    <cellStyle name="Comma 3 3 2 2 5 4 3" xfId="13437"/>
    <cellStyle name="Comma 3 3 2 2 5 5" xfId="13438"/>
    <cellStyle name="Comma 3 3 2 2 5 5 2" xfId="13439"/>
    <cellStyle name="Comma 3 3 2 2 5 5 3" xfId="13440"/>
    <cellStyle name="Comma 3 3 2 2 5 6" xfId="13441"/>
    <cellStyle name="Comma 3 3 2 2 5 7" xfId="13442"/>
    <cellStyle name="Comma 3 3 2 2 6" xfId="13443"/>
    <cellStyle name="Comma 3 3 2 2 6 2" xfId="13444"/>
    <cellStyle name="Comma 3 3 2 2 6 2 2" xfId="13445"/>
    <cellStyle name="Comma 3 3 2 2 6 2 3" xfId="13446"/>
    <cellStyle name="Comma 3 3 2 2 6 3" xfId="13447"/>
    <cellStyle name="Comma 3 3 2 2 6 3 2" xfId="13448"/>
    <cellStyle name="Comma 3 3 2 2 6 3 3" xfId="13449"/>
    <cellStyle name="Comma 3 3 2 2 6 4" xfId="13450"/>
    <cellStyle name="Comma 3 3 2 2 6 4 2" xfId="13451"/>
    <cellStyle name="Comma 3 3 2 2 6 4 3" xfId="13452"/>
    <cellStyle name="Comma 3 3 2 2 6 5" xfId="13453"/>
    <cellStyle name="Comma 3 3 2 2 6 5 2" xfId="13454"/>
    <cellStyle name="Comma 3 3 2 2 6 5 3" xfId="13455"/>
    <cellStyle name="Comma 3 3 2 2 6 6" xfId="13456"/>
    <cellStyle name="Comma 3 3 2 2 6 7" xfId="13457"/>
    <cellStyle name="Comma 3 3 2 2 7" xfId="13458"/>
    <cellStyle name="Comma 3 3 2 2 7 2" xfId="13459"/>
    <cellStyle name="Comma 3 3 2 2 7 2 2" xfId="13460"/>
    <cellStyle name="Comma 3 3 2 2 7 2 3" xfId="13461"/>
    <cellStyle name="Comma 3 3 2 2 7 3" xfId="13462"/>
    <cellStyle name="Comma 3 3 2 2 7 3 2" xfId="13463"/>
    <cellStyle name="Comma 3 3 2 2 7 3 3" xfId="13464"/>
    <cellStyle name="Comma 3 3 2 2 7 4" xfId="13465"/>
    <cellStyle name="Comma 3 3 2 2 7 4 2" xfId="13466"/>
    <cellStyle name="Comma 3 3 2 2 7 4 3" xfId="13467"/>
    <cellStyle name="Comma 3 3 2 2 7 5" xfId="13468"/>
    <cellStyle name="Comma 3 3 2 2 7 5 2" xfId="13469"/>
    <cellStyle name="Comma 3 3 2 2 7 5 3" xfId="13470"/>
    <cellStyle name="Comma 3 3 2 2 7 6" xfId="13471"/>
    <cellStyle name="Comma 3 3 2 2 7 7" xfId="13472"/>
    <cellStyle name="Comma 3 3 2 2 8" xfId="13473"/>
    <cellStyle name="Comma 3 3 2 2 8 2" xfId="13474"/>
    <cellStyle name="Comma 3 3 2 2 8 2 2" xfId="13475"/>
    <cellStyle name="Comma 3 3 2 2 8 2 3" xfId="13476"/>
    <cellStyle name="Comma 3 3 2 2 8 3" xfId="13477"/>
    <cellStyle name="Comma 3 3 2 2 8 3 2" xfId="13478"/>
    <cellStyle name="Comma 3 3 2 2 8 3 3" xfId="13479"/>
    <cellStyle name="Comma 3 3 2 2 8 4" xfId="13480"/>
    <cellStyle name="Comma 3 3 2 2 8 4 2" xfId="13481"/>
    <cellStyle name="Comma 3 3 2 2 8 4 3" xfId="13482"/>
    <cellStyle name="Comma 3 3 2 2 8 5" xfId="13483"/>
    <cellStyle name="Comma 3 3 2 2 8 5 2" xfId="13484"/>
    <cellStyle name="Comma 3 3 2 2 8 5 3" xfId="13485"/>
    <cellStyle name="Comma 3 3 2 2 8 6" xfId="13486"/>
    <cellStyle name="Comma 3 3 2 2 8 7" xfId="13487"/>
    <cellStyle name="Comma 3 3 2 2 9" xfId="13488"/>
    <cellStyle name="Comma 3 3 2 2 9 2" xfId="13489"/>
    <cellStyle name="Comma 3 3 2 2 9 3" xfId="13490"/>
    <cellStyle name="Comma 3 3 2 3" xfId="13491"/>
    <cellStyle name="Comma 3 3 2 3 10" xfId="13492"/>
    <cellStyle name="Comma 3 3 2 3 11" xfId="13493"/>
    <cellStyle name="Comma 3 3 2 3 2" xfId="13494"/>
    <cellStyle name="Comma 3 3 2 3 2 2" xfId="13495"/>
    <cellStyle name="Comma 3 3 2 3 2 2 2" xfId="13496"/>
    <cellStyle name="Comma 3 3 2 3 2 2 2 2" xfId="13497"/>
    <cellStyle name="Comma 3 3 2 3 2 2 2 3" xfId="13498"/>
    <cellStyle name="Comma 3 3 2 3 2 2 3" xfId="13499"/>
    <cellStyle name="Comma 3 3 2 3 2 2 3 2" xfId="13500"/>
    <cellStyle name="Comma 3 3 2 3 2 2 3 3" xfId="13501"/>
    <cellStyle name="Comma 3 3 2 3 2 2 4" xfId="13502"/>
    <cellStyle name="Comma 3 3 2 3 2 2 4 2" xfId="13503"/>
    <cellStyle name="Comma 3 3 2 3 2 2 4 3" xfId="13504"/>
    <cellStyle name="Comma 3 3 2 3 2 2 5" xfId="13505"/>
    <cellStyle name="Comma 3 3 2 3 2 2 5 2" xfId="13506"/>
    <cellStyle name="Comma 3 3 2 3 2 2 5 3" xfId="13507"/>
    <cellStyle name="Comma 3 3 2 3 2 2 6" xfId="13508"/>
    <cellStyle name="Comma 3 3 2 3 2 2 7" xfId="13509"/>
    <cellStyle name="Comma 3 3 2 3 2 3" xfId="13510"/>
    <cellStyle name="Comma 3 3 2 3 2 3 2" xfId="13511"/>
    <cellStyle name="Comma 3 3 2 3 2 3 3" xfId="13512"/>
    <cellStyle name="Comma 3 3 2 3 2 4" xfId="13513"/>
    <cellStyle name="Comma 3 3 2 3 2 4 2" xfId="13514"/>
    <cellStyle name="Comma 3 3 2 3 2 4 3" xfId="13515"/>
    <cellStyle name="Comma 3 3 2 3 2 5" xfId="13516"/>
    <cellStyle name="Comma 3 3 2 3 2 5 2" xfId="13517"/>
    <cellStyle name="Comma 3 3 2 3 2 5 3" xfId="13518"/>
    <cellStyle name="Comma 3 3 2 3 2 6" xfId="13519"/>
    <cellStyle name="Comma 3 3 2 3 2 6 2" xfId="13520"/>
    <cellStyle name="Comma 3 3 2 3 2 6 3" xfId="13521"/>
    <cellStyle name="Comma 3 3 2 3 2 7" xfId="13522"/>
    <cellStyle name="Comma 3 3 2 3 2 8" xfId="13523"/>
    <cellStyle name="Comma 3 3 2 3 3" xfId="13524"/>
    <cellStyle name="Comma 3 3 2 3 3 2" xfId="13525"/>
    <cellStyle name="Comma 3 3 2 3 3 2 2" xfId="13526"/>
    <cellStyle name="Comma 3 3 2 3 3 2 3" xfId="13527"/>
    <cellStyle name="Comma 3 3 2 3 3 3" xfId="13528"/>
    <cellStyle name="Comma 3 3 2 3 3 3 2" xfId="13529"/>
    <cellStyle name="Comma 3 3 2 3 3 3 3" xfId="13530"/>
    <cellStyle name="Comma 3 3 2 3 3 4" xfId="13531"/>
    <cellStyle name="Comma 3 3 2 3 3 4 2" xfId="13532"/>
    <cellStyle name="Comma 3 3 2 3 3 4 3" xfId="13533"/>
    <cellStyle name="Comma 3 3 2 3 3 5" xfId="13534"/>
    <cellStyle name="Comma 3 3 2 3 3 5 2" xfId="13535"/>
    <cellStyle name="Comma 3 3 2 3 3 5 3" xfId="13536"/>
    <cellStyle name="Comma 3 3 2 3 3 6" xfId="13537"/>
    <cellStyle name="Comma 3 3 2 3 3 7" xfId="13538"/>
    <cellStyle name="Comma 3 3 2 3 4" xfId="13539"/>
    <cellStyle name="Comma 3 3 2 3 4 2" xfId="13540"/>
    <cellStyle name="Comma 3 3 2 3 4 2 2" xfId="13541"/>
    <cellStyle name="Comma 3 3 2 3 4 2 3" xfId="13542"/>
    <cellStyle name="Comma 3 3 2 3 4 3" xfId="13543"/>
    <cellStyle name="Comma 3 3 2 3 4 3 2" xfId="13544"/>
    <cellStyle name="Comma 3 3 2 3 4 3 3" xfId="13545"/>
    <cellStyle name="Comma 3 3 2 3 4 4" xfId="13546"/>
    <cellStyle name="Comma 3 3 2 3 4 4 2" xfId="13547"/>
    <cellStyle name="Comma 3 3 2 3 4 4 3" xfId="13548"/>
    <cellStyle name="Comma 3 3 2 3 4 5" xfId="13549"/>
    <cellStyle name="Comma 3 3 2 3 4 5 2" xfId="13550"/>
    <cellStyle name="Comma 3 3 2 3 4 5 3" xfId="13551"/>
    <cellStyle name="Comma 3 3 2 3 4 6" xfId="13552"/>
    <cellStyle name="Comma 3 3 2 3 4 7" xfId="13553"/>
    <cellStyle name="Comma 3 3 2 3 5" xfId="13554"/>
    <cellStyle name="Comma 3 3 2 3 5 2" xfId="13555"/>
    <cellStyle name="Comma 3 3 2 3 5 2 2" xfId="13556"/>
    <cellStyle name="Comma 3 3 2 3 5 2 3" xfId="13557"/>
    <cellStyle name="Comma 3 3 2 3 5 3" xfId="13558"/>
    <cellStyle name="Comma 3 3 2 3 5 3 2" xfId="13559"/>
    <cellStyle name="Comma 3 3 2 3 5 3 3" xfId="13560"/>
    <cellStyle name="Comma 3 3 2 3 5 4" xfId="13561"/>
    <cellStyle name="Comma 3 3 2 3 5 4 2" xfId="13562"/>
    <cellStyle name="Comma 3 3 2 3 5 4 3" xfId="13563"/>
    <cellStyle name="Comma 3 3 2 3 5 5" xfId="13564"/>
    <cellStyle name="Comma 3 3 2 3 5 5 2" xfId="13565"/>
    <cellStyle name="Comma 3 3 2 3 5 5 3" xfId="13566"/>
    <cellStyle name="Comma 3 3 2 3 5 6" xfId="13567"/>
    <cellStyle name="Comma 3 3 2 3 5 7" xfId="13568"/>
    <cellStyle name="Comma 3 3 2 3 6" xfId="13569"/>
    <cellStyle name="Comma 3 3 2 3 6 2" xfId="13570"/>
    <cellStyle name="Comma 3 3 2 3 6 3" xfId="13571"/>
    <cellStyle name="Comma 3 3 2 3 7" xfId="13572"/>
    <cellStyle name="Comma 3 3 2 3 7 2" xfId="13573"/>
    <cellStyle name="Comma 3 3 2 3 7 3" xfId="13574"/>
    <cellStyle name="Comma 3 3 2 3 8" xfId="13575"/>
    <cellStyle name="Comma 3 3 2 3 8 2" xfId="13576"/>
    <cellStyle name="Comma 3 3 2 3 8 3" xfId="13577"/>
    <cellStyle name="Comma 3 3 2 3 9" xfId="13578"/>
    <cellStyle name="Comma 3 3 2 3 9 2" xfId="13579"/>
    <cellStyle name="Comma 3 3 2 3 9 3" xfId="13580"/>
    <cellStyle name="Comma 3 3 2 4" xfId="13581"/>
    <cellStyle name="Comma 3 3 2 4 2" xfId="13582"/>
    <cellStyle name="Comma 3 3 2 4 2 2" xfId="13583"/>
    <cellStyle name="Comma 3 3 2 4 2 2 2" xfId="13584"/>
    <cellStyle name="Comma 3 3 2 4 2 2 3" xfId="13585"/>
    <cellStyle name="Comma 3 3 2 4 2 3" xfId="13586"/>
    <cellStyle name="Comma 3 3 2 4 2 3 2" xfId="13587"/>
    <cellStyle name="Comma 3 3 2 4 2 3 3" xfId="13588"/>
    <cellStyle name="Comma 3 3 2 4 2 4" xfId="13589"/>
    <cellStyle name="Comma 3 3 2 4 2 4 2" xfId="13590"/>
    <cellStyle name="Comma 3 3 2 4 2 4 3" xfId="13591"/>
    <cellStyle name="Comma 3 3 2 4 2 5" xfId="13592"/>
    <cellStyle name="Comma 3 3 2 4 2 5 2" xfId="13593"/>
    <cellStyle name="Comma 3 3 2 4 2 5 3" xfId="13594"/>
    <cellStyle name="Comma 3 3 2 4 2 6" xfId="13595"/>
    <cellStyle name="Comma 3 3 2 4 2 7" xfId="13596"/>
    <cellStyle name="Comma 3 3 2 4 3" xfId="13597"/>
    <cellStyle name="Comma 3 3 2 4 3 2" xfId="13598"/>
    <cellStyle name="Comma 3 3 2 4 3 3" xfId="13599"/>
    <cellStyle name="Comma 3 3 2 4 4" xfId="13600"/>
    <cellStyle name="Comma 3 3 2 4 4 2" xfId="13601"/>
    <cellStyle name="Comma 3 3 2 4 4 3" xfId="13602"/>
    <cellStyle name="Comma 3 3 2 4 5" xfId="13603"/>
    <cellStyle name="Comma 3 3 2 4 5 2" xfId="13604"/>
    <cellStyle name="Comma 3 3 2 4 5 3" xfId="13605"/>
    <cellStyle name="Comma 3 3 2 4 6" xfId="13606"/>
    <cellStyle name="Comma 3 3 2 4 6 2" xfId="13607"/>
    <cellStyle name="Comma 3 3 2 4 6 3" xfId="13608"/>
    <cellStyle name="Comma 3 3 2 4 7" xfId="13609"/>
    <cellStyle name="Comma 3 3 2 4 8" xfId="13610"/>
    <cellStyle name="Comma 3 3 2 5" xfId="13611"/>
    <cellStyle name="Comma 3 3 2 5 2" xfId="13612"/>
    <cellStyle name="Comma 3 3 2 5 2 2" xfId="13613"/>
    <cellStyle name="Comma 3 3 2 5 2 2 2" xfId="13614"/>
    <cellStyle name="Comma 3 3 2 5 2 2 3" xfId="13615"/>
    <cellStyle name="Comma 3 3 2 5 2 3" xfId="13616"/>
    <cellStyle name="Comma 3 3 2 5 2 3 2" xfId="13617"/>
    <cellStyle name="Comma 3 3 2 5 2 3 3" xfId="13618"/>
    <cellStyle name="Comma 3 3 2 5 2 4" xfId="13619"/>
    <cellStyle name="Comma 3 3 2 5 2 4 2" xfId="13620"/>
    <cellStyle name="Comma 3 3 2 5 2 4 3" xfId="13621"/>
    <cellStyle name="Comma 3 3 2 5 2 5" xfId="13622"/>
    <cellStyle name="Comma 3 3 2 5 2 5 2" xfId="13623"/>
    <cellStyle name="Comma 3 3 2 5 2 5 3" xfId="13624"/>
    <cellStyle name="Comma 3 3 2 5 2 6" xfId="13625"/>
    <cellStyle name="Comma 3 3 2 5 2 7" xfId="13626"/>
    <cellStyle name="Comma 3 3 2 5 3" xfId="13627"/>
    <cellStyle name="Comma 3 3 2 5 3 2" xfId="13628"/>
    <cellStyle name="Comma 3 3 2 5 3 3" xfId="13629"/>
    <cellStyle name="Comma 3 3 2 5 4" xfId="13630"/>
    <cellStyle name="Comma 3 3 2 5 4 2" xfId="13631"/>
    <cellStyle name="Comma 3 3 2 5 4 3" xfId="13632"/>
    <cellStyle name="Comma 3 3 2 5 5" xfId="13633"/>
    <cellStyle name="Comma 3 3 2 5 5 2" xfId="13634"/>
    <cellStyle name="Comma 3 3 2 5 5 3" xfId="13635"/>
    <cellStyle name="Comma 3 3 2 5 6" xfId="13636"/>
    <cellStyle name="Comma 3 3 2 5 6 2" xfId="13637"/>
    <cellStyle name="Comma 3 3 2 5 6 3" xfId="13638"/>
    <cellStyle name="Comma 3 3 2 5 7" xfId="13639"/>
    <cellStyle name="Comma 3 3 2 5 8" xfId="13640"/>
    <cellStyle name="Comma 3 3 2 6" xfId="13641"/>
    <cellStyle name="Comma 3 3 2 6 2" xfId="13642"/>
    <cellStyle name="Comma 3 3 2 6 2 2" xfId="13643"/>
    <cellStyle name="Comma 3 3 2 6 2 3" xfId="13644"/>
    <cellStyle name="Comma 3 3 2 6 3" xfId="13645"/>
    <cellStyle name="Comma 3 3 2 6 3 2" xfId="13646"/>
    <cellStyle name="Comma 3 3 2 6 3 3" xfId="13647"/>
    <cellStyle name="Comma 3 3 2 6 4" xfId="13648"/>
    <cellStyle name="Comma 3 3 2 6 4 2" xfId="13649"/>
    <cellStyle name="Comma 3 3 2 6 4 3" xfId="13650"/>
    <cellStyle name="Comma 3 3 2 6 5" xfId="13651"/>
    <cellStyle name="Comma 3 3 2 6 5 2" xfId="13652"/>
    <cellStyle name="Comma 3 3 2 6 5 3" xfId="13653"/>
    <cellStyle name="Comma 3 3 2 6 6" xfId="13654"/>
    <cellStyle name="Comma 3 3 2 6 7" xfId="13655"/>
    <cellStyle name="Comma 3 3 2 7" xfId="13656"/>
    <cellStyle name="Comma 3 3 2 7 2" xfId="13657"/>
    <cellStyle name="Comma 3 3 2 7 2 2" xfId="13658"/>
    <cellStyle name="Comma 3 3 2 7 2 3" xfId="13659"/>
    <cellStyle name="Comma 3 3 2 7 3" xfId="13660"/>
    <cellStyle name="Comma 3 3 2 7 3 2" xfId="13661"/>
    <cellStyle name="Comma 3 3 2 7 3 3" xfId="13662"/>
    <cellStyle name="Comma 3 3 2 7 4" xfId="13663"/>
    <cellStyle name="Comma 3 3 2 7 4 2" xfId="13664"/>
    <cellStyle name="Comma 3 3 2 7 4 3" xfId="13665"/>
    <cellStyle name="Comma 3 3 2 7 5" xfId="13666"/>
    <cellStyle name="Comma 3 3 2 7 5 2" xfId="13667"/>
    <cellStyle name="Comma 3 3 2 7 5 3" xfId="13668"/>
    <cellStyle name="Comma 3 3 2 7 6" xfId="13669"/>
    <cellStyle name="Comma 3 3 2 7 7" xfId="13670"/>
    <cellStyle name="Comma 3 3 2 8" xfId="13671"/>
    <cellStyle name="Comma 3 3 2 8 2" xfId="13672"/>
    <cellStyle name="Comma 3 3 2 8 2 2" xfId="13673"/>
    <cellStyle name="Comma 3 3 2 8 2 3" xfId="13674"/>
    <cellStyle name="Comma 3 3 2 8 3" xfId="13675"/>
    <cellStyle name="Comma 3 3 2 8 3 2" xfId="13676"/>
    <cellStyle name="Comma 3 3 2 8 3 3" xfId="13677"/>
    <cellStyle name="Comma 3 3 2 8 4" xfId="13678"/>
    <cellStyle name="Comma 3 3 2 8 4 2" xfId="13679"/>
    <cellStyle name="Comma 3 3 2 8 4 3" xfId="13680"/>
    <cellStyle name="Comma 3 3 2 8 5" xfId="13681"/>
    <cellStyle name="Comma 3 3 2 8 5 2" xfId="13682"/>
    <cellStyle name="Comma 3 3 2 8 5 3" xfId="13683"/>
    <cellStyle name="Comma 3 3 2 8 6" xfId="13684"/>
    <cellStyle name="Comma 3 3 2 8 7" xfId="13685"/>
    <cellStyle name="Comma 3 3 2 9" xfId="13686"/>
    <cellStyle name="Comma 3 3 2 9 2" xfId="13687"/>
    <cellStyle name="Comma 3 3 2 9 2 2" xfId="13688"/>
    <cellStyle name="Comma 3 3 2 9 2 3" xfId="13689"/>
    <cellStyle name="Comma 3 3 2 9 3" xfId="13690"/>
    <cellStyle name="Comma 3 3 2 9 3 2" xfId="13691"/>
    <cellStyle name="Comma 3 3 2 9 3 3" xfId="13692"/>
    <cellStyle name="Comma 3 3 2 9 4" xfId="13693"/>
    <cellStyle name="Comma 3 3 2 9 4 2" xfId="13694"/>
    <cellStyle name="Comma 3 3 2 9 4 3" xfId="13695"/>
    <cellStyle name="Comma 3 3 2 9 5" xfId="13696"/>
    <cellStyle name="Comma 3 3 2 9 5 2" xfId="13697"/>
    <cellStyle name="Comma 3 3 2 9 5 3" xfId="13698"/>
    <cellStyle name="Comma 3 3 2 9 6" xfId="13699"/>
    <cellStyle name="Comma 3 3 2 9 7" xfId="13700"/>
    <cellStyle name="Comma 3 3 3" xfId="1537"/>
    <cellStyle name="Comma 3 3 3 10" xfId="13702"/>
    <cellStyle name="Comma 3 3 3 10 2" xfId="13703"/>
    <cellStyle name="Comma 3 3 3 10 3" xfId="13704"/>
    <cellStyle name="Comma 3 3 3 11" xfId="13705"/>
    <cellStyle name="Comma 3 3 3 11 2" xfId="13706"/>
    <cellStyle name="Comma 3 3 3 11 3" xfId="13707"/>
    <cellStyle name="Comma 3 3 3 12" xfId="13708"/>
    <cellStyle name="Comma 3 3 3 12 2" xfId="13709"/>
    <cellStyle name="Comma 3 3 3 12 3" xfId="13710"/>
    <cellStyle name="Comma 3 3 3 13" xfId="13711"/>
    <cellStyle name="Comma 3 3 3 14" xfId="13712"/>
    <cellStyle name="Comma 3 3 3 15" xfId="13701"/>
    <cellStyle name="Comma 3 3 3 2" xfId="13713"/>
    <cellStyle name="Comma 3 3 3 2 10" xfId="13714"/>
    <cellStyle name="Comma 3 3 3 2 11" xfId="13715"/>
    <cellStyle name="Comma 3 3 3 2 2" xfId="13716"/>
    <cellStyle name="Comma 3 3 3 2 2 2" xfId="13717"/>
    <cellStyle name="Comma 3 3 3 2 2 2 2" xfId="13718"/>
    <cellStyle name="Comma 3 3 3 2 2 2 2 2" xfId="13719"/>
    <cellStyle name="Comma 3 3 3 2 2 2 2 3" xfId="13720"/>
    <cellStyle name="Comma 3 3 3 2 2 2 3" xfId="13721"/>
    <cellStyle name="Comma 3 3 3 2 2 2 3 2" xfId="13722"/>
    <cellStyle name="Comma 3 3 3 2 2 2 3 3" xfId="13723"/>
    <cellStyle name="Comma 3 3 3 2 2 2 4" xfId="13724"/>
    <cellStyle name="Comma 3 3 3 2 2 2 4 2" xfId="13725"/>
    <cellStyle name="Comma 3 3 3 2 2 2 4 3" xfId="13726"/>
    <cellStyle name="Comma 3 3 3 2 2 2 5" xfId="13727"/>
    <cellStyle name="Comma 3 3 3 2 2 2 5 2" xfId="13728"/>
    <cellStyle name="Comma 3 3 3 2 2 2 5 3" xfId="13729"/>
    <cellStyle name="Comma 3 3 3 2 2 2 6" xfId="13730"/>
    <cellStyle name="Comma 3 3 3 2 2 2 7" xfId="13731"/>
    <cellStyle name="Comma 3 3 3 2 2 3" xfId="13732"/>
    <cellStyle name="Comma 3 3 3 2 2 3 2" xfId="13733"/>
    <cellStyle name="Comma 3 3 3 2 2 3 3" xfId="13734"/>
    <cellStyle name="Comma 3 3 3 2 2 4" xfId="13735"/>
    <cellStyle name="Comma 3 3 3 2 2 4 2" xfId="13736"/>
    <cellStyle name="Comma 3 3 3 2 2 4 3" xfId="13737"/>
    <cellStyle name="Comma 3 3 3 2 2 5" xfId="13738"/>
    <cellStyle name="Comma 3 3 3 2 2 5 2" xfId="13739"/>
    <cellStyle name="Comma 3 3 3 2 2 5 3" xfId="13740"/>
    <cellStyle name="Comma 3 3 3 2 2 6" xfId="13741"/>
    <cellStyle name="Comma 3 3 3 2 2 6 2" xfId="13742"/>
    <cellStyle name="Comma 3 3 3 2 2 6 3" xfId="13743"/>
    <cellStyle name="Comma 3 3 3 2 2 7" xfId="13744"/>
    <cellStyle name="Comma 3 3 3 2 2 8" xfId="13745"/>
    <cellStyle name="Comma 3 3 3 2 3" xfId="13746"/>
    <cellStyle name="Comma 3 3 3 2 3 2" xfId="13747"/>
    <cellStyle name="Comma 3 3 3 2 3 2 2" xfId="13748"/>
    <cellStyle name="Comma 3 3 3 2 3 2 3" xfId="13749"/>
    <cellStyle name="Comma 3 3 3 2 3 3" xfId="13750"/>
    <cellStyle name="Comma 3 3 3 2 3 3 2" xfId="13751"/>
    <cellStyle name="Comma 3 3 3 2 3 3 3" xfId="13752"/>
    <cellStyle name="Comma 3 3 3 2 3 4" xfId="13753"/>
    <cellStyle name="Comma 3 3 3 2 3 4 2" xfId="13754"/>
    <cellStyle name="Comma 3 3 3 2 3 4 3" xfId="13755"/>
    <cellStyle name="Comma 3 3 3 2 3 5" xfId="13756"/>
    <cellStyle name="Comma 3 3 3 2 3 5 2" xfId="13757"/>
    <cellStyle name="Comma 3 3 3 2 3 5 3" xfId="13758"/>
    <cellStyle name="Comma 3 3 3 2 3 6" xfId="13759"/>
    <cellStyle name="Comma 3 3 3 2 3 7" xfId="13760"/>
    <cellStyle name="Comma 3 3 3 2 4" xfId="13761"/>
    <cellStyle name="Comma 3 3 3 2 4 2" xfId="13762"/>
    <cellStyle name="Comma 3 3 3 2 4 2 2" xfId="13763"/>
    <cellStyle name="Comma 3 3 3 2 4 2 3" xfId="13764"/>
    <cellStyle name="Comma 3 3 3 2 4 3" xfId="13765"/>
    <cellStyle name="Comma 3 3 3 2 4 3 2" xfId="13766"/>
    <cellStyle name="Comma 3 3 3 2 4 3 3" xfId="13767"/>
    <cellStyle name="Comma 3 3 3 2 4 4" xfId="13768"/>
    <cellStyle name="Comma 3 3 3 2 4 4 2" xfId="13769"/>
    <cellStyle name="Comma 3 3 3 2 4 4 3" xfId="13770"/>
    <cellStyle name="Comma 3 3 3 2 4 5" xfId="13771"/>
    <cellStyle name="Comma 3 3 3 2 4 5 2" xfId="13772"/>
    <cellStyle name="Comma 3 3 3 2 4 5 3" xfId="13773"/>
    <cellStyle name="Comma 3 3 3 2 4 6" xfId="13774"/>
    <cellStyle name="Comma 3 3 3 2 4 7" xfId="13775"/>
    <cellStyle name="Comma 3 3 3 2 5" xfId="13776"/>
    <cellStyle name="Comma 3 3 3 2 5 2" xfId="13777"/>
    <cellStyle name="Comma 3 3 3 2 5 2 2" xfId="13778"/>
    <cellStyle name="Comma 3 3 3 2 5 2 3" xfId="13779"/>
    <cellStyle name="Comma 3 3 3 2 5 3" xfId="13780"/>
    <cellStyle name="Comma 3 3 3 2 5 3 2" xfId="13781"/>
    <cellStyle name="Comma 3 3 3 2 5 3 3" xfId="13782"/>
    <cellStyle name="Comma 3 3 3 2 5 4" xfId="13783"/>
    <cellStyle name="Comma 3 3 3 2 5 4 2" xfId="13784"/>
    <cellStyle name="Comma 3 3 3 2 5 4 3" xfId="13785"/>
    <cellStyle name="Comma 3 3 3 2 5 5" xfId="13786"/>
    <cellStyle name="Comma 3 3 3 2 5 5 2" xfId="13787"/>
    <cellStyle name="Comma 3 3 3 2 5 5 3" xfId="13788"/>
    <cellStyle name="Comma 3 3 3 2 5 6" xfId="13789"/>
    <cellStyle name="Comma 3 3 3 2 5 7" xfId="13790"/>
    <cellStyle name="Comma 3 3 3 2 6" xfId="13791"/>
    <cellStyle name="Comma 3 3 3 2 6 2" xfId="13792"/>
    <cellStyle name="Comma 3 3 3 2 6 3" xfId="13793"/>
    <cellStyle name="Comma 3 3 3 2 7" xfId="13794"/>
    <cellStyle name="Comma 3 3 3 2 7 2" xfId="13795"/>
    <cellStyle name="Comma 3 3 3 2 7 3" xfId="13796"/>
    <cellStyle name="Comma 3 3 3 2 8" xfId="13797"/>
    <cellStyle name="Comma 3 3 3 2 8 2" xfId="13798"/>
    <cellStyle name="Comma 3 3 3 2 8 3" xfId="13799"/>
    <cellStyle name="Comma 3 3 3 2 9" xfId="13800"/>
    <cellStyle name="Comma 3 3 3 2 9 2" xfId="13801"/>
    <cellStyle name="Comma 3 3 3 2 9 3" xfId="13802"/>
    <cellStyle name="Comma 3 3 3 3" xfId="13803"/>
    <cellStyle name="Comma 3 3 3 3 2" xfId="13804"/>
    <cellStyle name="Comma 3 3 3 3 2 2" xfId="13805"/>
    <cellStyle name="Comma 3 3 3 3 2 2 2" xfId="13806"/>
    <cellStyle name="Comma 3 3 3 3 2 2 3" xfId="13807"/>
    <cellStyle name="Comma 3 3 3 3 2 3" xfId="13808"/>
    <cellStyle name="Comma 3 3 3 3 2 3 2" xfId="13809"/>
    <cellStyle name="Comma 3 3 3 3 2 3 3" xfId="13810"/>
    <cellStyle name="Comma 3 3 3 3 2 4" xfId="13811"/>
    <cellStyle name="Comma 3 3 3 3 2 4 2" xfId="13812"/>
    <cellStyle name="Comma 3 3 3 3 2 4 3" xfId="13813"/>
    <cellStyle name="Comma 3 3 3 3 2 5" xfId="13814"/>
    <cellStyle name="Comma 3 3 3 3 2 5 2" xfId="13815"/>
    <cellStyle name="Comma 3 3 3 3 2 5 3" xfId="13816"/>
    <cellStyle name="Comma 3 3 3 3 2 6" xfId="13817"/>
    <cellStyle name="Comma 3 3 3 3 2 7" xfId="13818"/>
    <cellStyle name="Comma 3 3 3 3 3" xfId="13819"/>
    <cellStyle name="Comma 3 3 3 3 3 2" xfId="13820"/>
    <cellStyle name="Comma 3 3 3 3 3 3" xfId="13821"/>
    <cellStyle name="Comma 3 3 3 3 4" xfId="13822"/>
    <cellStyle name="Comma 3 3 3 3 4 2" xfId="13823"/>
    <cellStyle name="Comma 3 3 3 3 4 3" xfId="13824"/>
    <cellStyle name="Comma 3 3 3 3 5" xfId="13825"/>
    <cellStyle name="Comma 3 3 3 3 5 2" xfId="13826"/>
    <cellStyle name="Comma 3 3 3 3 5 3" xfId="13827"/>
    <cellStyle name="Comma 3 3 3 3 6" xfId="13828"/>
    <cellStyle name="Comma 3 3 3 3 6 2" xfId="13829"/>
    <cellStyle name="Comma 3 3 3 3 6 3" xfId="13830"/>
    <cellStyle name="Comma 3 3 3 3 7" xfId="13831"/>
    <cellStyle name="Comma 3 3 3 3 8" xfId="13832"/>
    <cellStyle name="Comma 3 3 3 4" xfId="13833"/>
    <cellStyle name="Comma 3 3 3 4 2" xfId="13834"/>
    <cellStyle name="Comma 3 3 3 4 2 2" xfId="13835"/>
    <cellStyle name="Comma 3 3 3 4 2 2 2" xfId="13836"/>
    <cellStyle name="Comma 3 3 3 4 2 2 3" xfId="13837"/>
    <cellStyle name="Comma 3 3 3 4 2 3" xfId="13838"/>
    <cellStyle name="Comma 3 3 3 4 2 3 2" xfId="13839"/>
    <cellStyle name="Comma 3 3 3 4 2 3 3" xfId="13840"/>
    <cellStyle name="Comma 3 3 3 4 2 4" xfId="13841"/>
    <cellStyle name="Comma 3 3 3 4 2 4 2" xfId="13842"/>
    <cellStyle name="Comma 3 3 3 4 2 4 3" xfId="13843"/>
    <cellStyle name="Comma 3 3 3 4 2 5" xfId="13844"/>
    <cellStyle name="Comma 3 3 3 4 2 5 2" xfId="13845"/>
    <cellStyle name="Comma 3 3 3 4 2 5 3" xfId="13846"/>
    <cellStyle name="Comma 3 3 3 4 2 6" xfId="13847"/>
    <cellStyle name="Comma 3 3 3 4 2 7" xfId="13848"/>
    <cellStyle name="Comma 3 3 3 4 3" xfId="13849"/>
    <cellStyle name="Comma 3 3 3 4 3 2" xfId="13850"/>
    <cellStyle name="Comma 3 3 3 4 3 3" xfId="13851"/>
    <cellStyle name="Comma 3 3 3 4 4" xfId="13852"/>
    <cellStyle name="Comma 3 3 3 4 4 2" xfId="13853"/>
    <cellStyle name="Comma 3 3 3 4 4 3" xfId="13854"/>
    <cellStyle name="Comma 3 3 3 4 5" xfId="13855"/>
    <cellStyle name="Comma 3 3 3 4 5 2" xfId="13856"/>
    <cellStyle name="Comma 3 3 3 4 5 3" xfId="13857"/>
    <cellStyle name="Comma 3 3 3 4 6" xfId="13858"/>
    <cellStyle name="Comma 3 3 3 4 6 2" xfId="13859"/>
    <cellStyle name="Comma 3 3 3 4 6 3" xfId="13860"/>
    <cellStyle name="Comma 3 3 3 4 7" xfId="13861"/>
    <cellStyle name="Comma 3 3 3 4 8" xfId="13862"/>
    <cellStyle name="Comma 3 3 3 5" xfId="13863"/>
    <cellStyle name="Comma 3 3 3 5 2" xfId="13864"/>
    <cellStyle name="Comma 3 3 3 5 2 2" xfId="13865"/>
    <cellStyle name="Comma 3 3 3 5 2 3" xfId="13866"/>
    <cellStyle name="Comma 3 3 3 5 3" xfId="13867"/>
    <cellStyle name="Comma 3 3 3 5 3 2" xfId="13868"/>
    <cellStyle name="Comma 3 3 3 5 3 3" xfId="13869"/>
    <cellStyle name="Comma 3 3 3 5 4" xfId="13870"/>
    <cellStyle name="Comma 3 3 3 5 4 2" xfId="13871"/>
    <cellStyle name="Comma 3 3 3 5 4 3" xfId="13872"/>
    <cellStyle name="Comma 3 3 3 5 5" xfId="13873"/>
    <cellStyle name="Comma 3 3 3 5 5 2" xfId="13874"/>
    <cellStyle name="Comma 3 3 3 5 5 3" xfId="13875"/>
    <cellStyle name="Comma 3 3 3 5 6" xfId="13876"/>
    <cellStyle name="Comma 3 3 3 5 7" xfId="13877"/>
    <cellStyle name="Comma 3 3 3 6" xfId="13878"/>
    <cellStyle name="Comma 3 3 3 6 2" xfId="13879"/>
    <cellStyle name="Comma 3 3 3 6 2 2" xfId="13880"/>
    <cellStyle name="Comma 3 3 3 6 2 3" xfId="13881"/>
    <cellStyle name="Comma 3 3 3 6 3" xfId="13882"/>
    <cellStyle name="Comma 3 3 3 6 3 2" xfId="13883"/>
    <cellStyle name="Comma 3 3 3 6 3 3" xfId="13884"/>
    <cellStyle name="Comma 3 3 3 6 4" xfId="13885"/>
    <cellStyle name="Comma 3 3 3 6 4 2" xfId="13886"/>
    <cellStyle name="Comma 3 3 3 6 4 3" xfId="13887"/>
    <cellStyle name="Comma 3 3 3 6 5" xfId="13888"/>
    <cellStyle name="Comma 3 3 3 6 5 2" xfId="13889"/>
    <cellStyle name="Comma 3 3 3 6 5 3" xfId="13890"/>
    <cellStyle name="Comma 3 3 3 6 6" xfId="13891"/>
    <cellStyle name="Comma 3 3 3 6 7" xfId="13892"/>
    <cellStyle name="Comma 3 3 3 7" xfId="13893"/>
    <cellStyle name="Comma 3 3 3 7 2" xfId="13894"/>
    <cellStyle name="Comma 3 3 3 7 2 2" xfId="13895"/>
    <cellStyle name="Comma 3 3 3 7 2 3" xfId="13896"/>
    <cellStyle name="Comma 3 3 3 7 3" xfId="13897"/>
    <cellStyle name="Comma 3 3 3 7 3 2" xfId="13898"/>
    <cellStyle name="Comma 3 3 3 7 3 3" xfId="13899"/>
    <cellStyle name="Comma 3 3 3 7 4" xfId="13900"/>
    <cellStyle name="Comma 3 3 3 7 4 2" xfId="13901"/>
    <cellStyle name="Comma 3 3 3 7 4 3" xfId="13902"/>
    <cellStyle name="Comma 3 3 3 7 5" xfId="13903"/>
    <cellStyle name="Comma 3 3 3 7 5 2" xfId="13904"/>
    <cellStyle name="Comma 3 3 3 7 5 3" xfId="13905"/>
    <cellStyle name="Comma 3 3 3 7 6" xfId="13906"/>
    <cellStyle name="Comma 3 3 3 7 7" xfId="13907"/>
    <cellStyle name="Comma 3 3 3 8" xfId="13908"/>
    <cellStyle name="Comma 3 3 3 8 2" xfId="13909"/>
    <cellStyle name="Comma 3 3 3 8 2 2" xfId="13910"/>
    <cellStyle name="Comma 3 3 3 8 2 3" xfId="13911"/>
    <cellStyle name="Comma 3 3 3 8 3" xfId="13912"/>
    <cellStyle name="Comma 3 3 3 8 3 2" xfId="13913"/>
    <cellStyle name="Comma 3 3 3 8 3 3" xfId="13914"/>
    <cellStyle name="Comma 3 3 3 8 4" xfId="13915"/>
    <cellStyle name="Comma 3 3 3 8 4 2" xfId="13916"/>
    <cellStyle name="Comma 3 3 3 8 4 3" xfId="13917"/>
    <cellStyle name="Comma 3 3 3 8 5" xfId="13918"/>
    <cellStyle name="Comma 3 3 3 8 5 2" xfId="13919"/>
    <cellStyle name="Comma 3 3 3 8 5 3" xfId="13920"/>
    <cellStyle name="Comma 3 3 3 8 6" xfId="13921"/>
    <cellStyle name="Comma 3 3 3 8 7" xfId="13922"/>
    <cellStyle name="Comma 3 3 3 9" xfId="13923"/>
    <cellStyle name="Comma 3 3 3 9 2" xfId="13924"/>
    <cellStyle name="Comma 3 3 3 9 3" xfId="13925"/>
    <cellStyle name="Comma 3 3 4" xfId="13926"/>
    <cellStyle name="Comma 3 3 4 10" xfId="13927"/>
    <cellStyle name="Comma 3 3 4 11" xfId="13928"/>
    <cellStyle name="Comma 3 3 4 2" xfId="13929"/>
    <cellStyle name="Comma 3 3 4 2 2" xfId="13930"/>
    <cellStyle name="Comma 3 3 4 2 2 2" xfId="13931"/>
    <cellStyle name="Comma 3 3 4 2 2 2 2" xfId="13932"/>
    <cellStyle name="Comma 3 3 4 2 2 2 3" xfId="13933"/>
    <cellStyle name="Comma 3 3 4 2 2 3" xfId="13934"/>
    <cellStyle name="Comma 3 3 4 2 2 3 2" xfId="13935"/>
    <cellStyle name="Comma 3 3 4 2 2 3 3" xfId="13936"/>
    <cellStyle name="Comma 3 3 4 2 2 4" xfId="13937"/>
    <cellStyle name="Comma 3 3 4 2 2 4 2" xfId="13938"/>
    <cellStyle name="Comma 3 3 4 2 2 4 3" xfId="13939"/>
    <cellStyle name="Comma 3 3 4 2 2 5" xfId="13940"/>
    <cellStyle name="Comma 3 3 4 2 2 5 2" xfId="13941"/>
    <cellStyle name="Comma 3 3 4 2 2 5 3" xfId="13942"/>
    <cellStyle name="Comma 3 3 4 2 2 6" xfId="13943"/>
    <cellStyle name="Comma 3 3 4 2 2 7" xfId="13944"/>
    <cellStyle name="Comma 3 3 4 2 3" xfId="13945"/>
    <cellStyle name="Comma 3 3 4 2 3 2" xfId="13946"/>
    <cellStyle name="Comma 3 3 4 2 3 3" xfId="13947"/>
    <cellStyle name="Comma 3 3 4 2 4" xfId="13948"/>
    <cellStyle name="Comma 3 3 4 2 4 2" xfId="13949"/>
    <cellStyle name="Comma 3 3 4 2 4 3" xfId="13950"/>
    <cellStyle name="Comma 3 3 4 2 5" xfId="13951"/>
    <cellStyle name="Comma 3 3 4 2 5 2" xfId="13952"/>
    <cellStyle name="Comma 3 3 4 2 5 3" xfId="13953"/>
    <cellStyle name="Comma 3 3 4 2 6" xfId="13954"/>
    <cellStyle name="Comma 3 3 4 2 6 2" xfId="13955"/>
    <cellStyle name="Comma 3 3 4 2 6 3" xfId="13956"/>
    <cellStyle name="Comma 3 3 4 2 7" xfId="13957"/>
    <cellStyle name="Comma 3 3 4 2 8" xfId="13958"/>
    <cellStyle name="Comma 3 3 4 3" xfId="13959"/>
    <cellStyle name="Comma 3 3 4 3 2" xfId="13960"/>
    <cellStyle name="Comma 3 3 4 3 2 2" xfId="13961"/>
    <cellStyle name="Comma 3 3 4 3 2 3" xfId="13962"/>
    <cellStyle name="Comma 3 3 4 3 3" xfId="13963"/>
    <cellStyle name="Comma 3 3 4 3 3 2" xfId="13964"/>
    <cellStyle name="Comma 3 3 4 3 3 3" xfId="13965"/>
    <cellStyle name="Comma 3 3 4 3 4" xfId="13966"/>
    <cellStyle name="Comma 3 3 4 3 4 2" xfId="13967"/>
    <cellStyle name="Comma 3 3 4 3 4 3" xfId="13968"/>
    <cellStyle name="Comma 3 3 4 3 5" xfId="13969"/>
    <cellStyle name="Comma 3 3 4 3 5 2" xfId="13970"/>
    <cellStyle name="Comma 3 3 4 3 5 3" xfId="13971"/>
    <cellStyle name="Comma 3 3 4 3 6" xfId="13972"/>
    <cellStyle name="Comma 3 3 4 3 7" xfId="13973"/>
    <cellStyle name="Comma 3 3 4 4" xfId="13974"/>
    <cellStyle name="Comma 3 3 4 4 2" xfId="13975"/>
    <cellStyle name="Comma 3 3 4 4 2 2" xfId="13976"/>
    <cellStyle name="Comma 3 3 4 4 2 3" xfId="13977"/>
    <cellStyle name="Comma 3 3 4 4 3" xfId="13978"/>
    <cellStyle name="Comma 3 3 4 4 3 2" xfId="13979"/>
    <cellStyle name="Comma 3 3 4 4 3 3" xfId="13980"/>
    <cellStyle name="Comma 3 3 4 4 4" xfId="13981"/>
    <cellStyle name="Comma 3 3 4 4 4 2" xfId="13982"/>
    <cellStyle name="Comma 3 3 4 4 4 3" xfId="13983"/>
    <cellStyle name="Comma 3 3 4 4 5" xfId="13984"/>
    <cellStyle name="Comma 3 3 4 4 5 2" xfId="13985"/>
    <cellStyle name="Comma 3 3 4 4 5 3" xfId="13986"/>
    <cellStyle name="Comma 3 3 4 4 6" xfId="13987"/>
    <cellStyle name="Comma 3 3 4 4 7" xfId="13988"/>
    <cellStyle name="Comma 3 3 4 5" xfId="13989"/>
    <cellStyle name="Comma 3 3 4 5 2" xfId="13990"/>
    <cellStyle name="Comma 3 3 4 5 2 2" xfId="13991"/>
    <cellStyle name="Comma 3 3 4 5 2 3" xfId="13992"/>
    <cellStyle name="Comma 3 3 4 5 3" xfId="13993"/>
    <cellStyle name="Comma 3 3 4 5 3 2" xfId="13994"/>
    <cellStyle name="Comma 3 3 4 5 3 3" xfId="13995"/>
    <cellStyle name="Comma 3 3 4 5 4" xfId="13996"/>
    <cellStyle name="Comma 3 3 4 5 4 2" xfId="13997"/>
    <cellStyle name="Comma 3 3 4 5 4 3" xfId="13998"/>
    <cellStyle name="Comma 3 3 4 5 5" xfId="13999"/>
    <cellStyle name="Comma 3 3 4 5 5 2" xfId="14000"/>
    <cellStyle name="Comma 3 3 4 5 5 3" xfId="14001"/>
    <cellStyle name="Comma 3 3 4 5 6" xfId="14002"/>
    <cellStyle name="Comma 3 3 4 5 7" xfId="14003"/>
    <cellStyle name="Comma 3 3 4 6" xfId="14004"/>
    <cellStyle name="Comma 3 3 4 6 2" xfId="14005"/>
    <cellStyle name="Comma 3 3 4 6 3" xfId="14006"/>
    <cellStyle name="Comma 3 3 4 7" xfId="14007"/>
    <cellStyle name="Comma 3 3 4 7 2" xfId="14008"/>
    <cellStyle name="Comma 3 3 4 7 3" xfId="14009"/>
    <cellStyle name="Comma 3 3 4 8" xfId="14010"/>
    <cellStyle name="Comma 3 3 4 8 2" xfId="14011"/>
    <cellStyle name="Comma 3 3 4 8 3" xfId="14012"/>
    <cellStyle name="Comma 3 3 4 9" xfId="14013"/>
    <cellStyle name="Comma 3 3 4 9 2" xfId="14014"/>
    <cellStyle name="Comma 3 3 4 9 3" xfId="14015"/>
    <cellStyle name="Comma 3 3 5" xfId="14016"/>
    <cellStyle name="Comma 3 3 5 2" xfId="14017"/>
    <cellStyle name="Comma 3 3 5 2 2" xfId="14018"/>
    <cellStyle name="Comma 3 3 5 2 2 2" xfId="14019"/>
    <cellStyle name="Comma 3 3 5 2 2 3" xfId="14020"/>
    <cellStyle name="Comma 3 3 5 2 3" xfId="14021"/>
    <cellStyle name="Comma 3 3 5 2 3 2" xfId="14022"/>
    <cellStyle name="Comma 3 3 5 2 3 3" xfId="14023"/>
    <cellStyle name="Comma 3 3 5 2 4" xfId="14024"/>
    <cellStyle name="Comma 3 3 5 2 4 2" xfId="14025"/>
    <cellStyle name="Comma 3 3 5 2 4 3" xfId="14026"/>
    <cellStyle name="Comma 3 3 5 2 5" xfId="14027"/>
    <cellStyle name="Comma 3 3 5 2 5 2" xfId="14028"/>
    <cellStyle name="Comma 3 3 5 2 5 3" xfId="14029"/>
    <cellStyle name="Comma 3 3 5 2 6" xfId="14030"/>
    <cellStyle name="Comma 3 3 5 2 7" xfId="14031"/>
    <cellStyle name="Comma 3 3 5 3" xfId="14032"/>
    <cellStyle name="Comma 3 3 5 3 2" xfId="14033"/>
    <cellStyle name="Comma 3 3 5 3 3" xfId="14034"/>
    <cellStyle name="Comma 3 3 5 4" xfId="14035"/>
    <cellStyle name="Comma 3 3 5 4 2" xfId="14036"/>
    <cellStyle name="Comma 3 3 5 4 3" xfId="14037"/>
    <cellStyle name="Comma 3 3 5 5" xfId="14038"/>
    <cellStyle name="Comma 3 3 5 5 2" xfId="14039"/>
    <cellStyle name="Comma 3 3 5 5 3" xfId="14040"/>
    <cellStyle name="Comma 3 3 5 6" xfId="14041"/>
    <cellStyle name="Comma 3 3 5 6 2" xfId="14042"/>
    <cellStyle name="Comma 3 3 5 6 3" xfId="14043"/>
    <cellStyle name="Comma 3 3 5 7" xfId="14044"/>
    <cellStyle name="Comma 3 3 5 8" xfId="14045"/>
    <cellStyle name="Comma 3 3 6" xfId="14046"/>
    <cellStyle name="Comma 3 3 6 2" xfId="14047"/>
    <cellStyle name="Comma 3 3 6 2 2" xfId="14048"/>
    <cellStyle name="Comma 3 3 6 2 2 2" xfId="14049"/>
    <cellStyle name="Comma 3 3 6 2 2 3" xfId="14050"/>
    <cellStyle name="Comma 3 3 6 2 3" xfId="14051"/>
    <cellStyle name="Comma 3 3 6 2 3 2" xfId="14052"/>
    <cellStyle name="Comma 3 3 6 2 3 3" xfId="14053"/>
    <cellStyle name="Comma 3 3 6 2 4" xfId="14054"/>
    <cellStyle name="Comma 3 3 6 2 4 2" xfId="14055"/>
    <cellStyle name="Comma 3 3 6 2 4 3" xfId="14056"/>
    <cellStyle name="Comma 3 3 6 2 5" xfId="14057"/>
    <cellStyle name="Comma 3 3 6 2 5 2" xfId="14058"/>
    <cellStyle name="Comma 3 3 6 2 5 3" xfId="14059"/>
    <cellStyle name="Comma 3 3 6 2 6" xfId="14060"/>
    <cellStyle name="Comma 3 3 6 2 7" xfId="14061"/>
    <cellStyle name="Comma 3 3 6 3" xfId="14062"/>
    <cellStyle name="Comma 3 3 6 3 2" xfId="14063"/>
    <cellStyle name="Comma 3 3 6 3 3" xfId="14064"/>
    <cellStyle name="Comma 3 3 6 4" xfId="14065"/>
    <cellStyle name="Comma 3 3 6 4 2" xfId="14066"/>
    <cellStyle name="Comma 3 3 6 4 3" xfId="14067"/>
    <cellStyle name="Comma 3 3 6 5" xfId="14068"/>
    <cellStyle name="Comma 3 3 6 5 2" xfId="14069"/>
    <cellStyle name="Comma 3 3 6 5 3" xfId="14070"/>
    <cellStyle name="Comma 3 3 6 6" xfId="14071"/>
    <cellStyle name="Comma 3 3 6 6 2" xfId="14072"/>
    <cellStyle name="Comma 3 3 6 6 3" xfId="14073"/>
    <cellStyle name="Comma 3 3 6 7" xfId="14074"/>
    <cellStyle name="Comma 3 3 6 8" xfId="14075"/>
    <cellStyle name="Comma 3 3 7" xfId="14076"/>
    <cellStyle name="Comma 3 3 7 2" xfId="14077"/>
    <cellStyle name="Comma 3 3 7 2 2" xfId="14078"/>
    <cellStyle name="Comma 3 3 7 2 3" xfId="14079"/>
    <cellStyle name="Comma 3 3 7 3" xfId="14080"/>
    <cellStyle name="Comma 3 3 7 3 2" xfId="14081"/>
    <cellStyle name="Comma 3 3 7 3 3" xfId="14082"/>
    <cellStyle name="Comma 3 3 7 4" xfId="14083"/>
    <cellStyle name="Comma 3 3 7 4 2" xfId="14084"/>
    <cellStyle name="Comma 3 3 7 4 3" xfId="14085"/>
    <cellStyle name="Comma 3 3 7 5" xfId="14086"/>
    <cellStyle name="Comma 3 3 7 5 2" xfId="14087"/>
    <cellStyle name="Comma 3 3 7 5 3" xfId="14088"/>
    <cellStyle name="Comma 3 3 7 6" xfId="14089"/>
    <cellStyle name="Comma 3 3 7 7" xfId="14090"/>
    <cellStyle name="Comma 3 3 8" xfId="14091"/>
    <cellStyle name="Comma 3 3 8 2" xfId="14092"/>
    <cellStyle name="Comma 3 3 8 2 2" xfId="14093"/>
    <cellStyle name="Comma 3 3 8 2 3" xfId="14094"/>
    <cellStyle name="Comma 3 3 8 3" xfId="14095"/>
    <cellStyle name="Comma 3 3 8 3 2" xfId="14096"/>
    <cellStyle name="Comma 3 3 8 3 3" xfId="14097"/>
    <cellStyle name="Comma 3 3 8 4" xfId="14098"/>
    <cellStyle name="Comma 3 3 8 4 2" xfId="14099"/>
    <cellStyle name="Comma 3 3 8 4 3" xfId="14100"/>
    <cellStyle name="Comma 3 3 8 5" xfId="14101"/>
    <cellStyle name="Comma 3 3 8 5 2" xfId="14102"/>
    <cellStyle name="Comma 3 3 8 5 3" xfId="14103"/>
    <cellStyle name="Comma 3 3 8 6" xfId="14104"/>
    <cellStyle name="Comma 3 3 8 7" xfId="14105"/>
    <cellStyle name="Comma 3 3 9" xfId="14106"/>
    <cellStyle name="Comma 3 3 9 2" xfId="14107"/>
    <cellStyle name="Comma 3 3 9 2 2" xfId="14108"/>
    <cellStyle name="Comma 3 3 9 2 3" xfId="14109"/>
    <cellStyle name="Comma 3 3 9 3" xfId="14110"/>
    <cellStyle name="Comma 3 3 9 3 2" xfId="14111"/>
    <cellStyle name="Comma 3 3 9 3 3" xfId="14112"/>
    <cellStyle name="Comma 3 3 9 4" xfId="14113"/>
    <cellStyle name="Comma 3 3 9 4 2" xfId="14114"/>
    <cellStyle name="Comma 3 3 9 4 3" xfId="14115"/>
    <cellStyle name="Comma 3 3 9 5" xfId="14116"/>
    <cellStyle name="Comma 3 3 9 5 2" xfId="14117"/>
    <cellStyle name="Comma 3 3 9 5 3" xfId="14118"/>
    <cellStyle name="Comma 3 3 9 6" xfId="14119"/>
    <cellStyle name="Comma 3 3 9 7" xfId="14120"/>
    <cellStyle name="Comma 3 4" xfId="1524"/>
    <cellStyle name="Comma 3 4 2" xfId="14122"/>
    <cellStyle name="Comma 3 4 3" xfId="14121"/>
    <cellStyle name="Comma 3 5" xfId="14123"/>
    <cellStyle name="Comma 3 5 10" xfId="14124"/>
    <cellStyle name="Comma 3 5 10 2" xfId="14125"/>
    <cellStyle name="Comma 3 5 10 3" xfId="14126"/>
    <cellStyle name="Comma 3 5 11" xfId="14127"/>
    <cellStyle name="Comma 3 5 11 2" xfId="14128"/>
    <cellStyle name="Comma 3 5 11 3" xfId="14129"/>
    <cellStyle name="Comma 3 5 12" xfId="14130"/>
    <cellStyle name="Comma 3 5 12 2" xfId="14131"/>
    <cellStyle name="Comma 3 5 12 3" xfId="14132"/>
    <cellStyle name="Comma 3 5 13" xfId="14133"/>
    <cellStyle name="Comma 3 5 13 2" xfId="14134"/>
    <cellStyle name="Comma 3 5 13 3" xfId="14135"/>
    <cellStyle name="Comma 3 5 14" xfId="14136"/>
    <cellStyle name="Comma 3 5 15" xfId="14137"/>
    <cellStyle name="Comma 3 5 2" xfId="14138"/>
    <cellStyle name="Comma 3 5 2 10" xfId="14139"/>
    <cellStyle name="Comma 3 5 2 10 2" xfId="14140"/>
    <cellStyle name="Comma 3 5 2 10 3" xfId="14141"/>
    <cellStyle name="Comma 3 5 2 11" xfId="14142"/>
    <cellStyle name="Comma 3 5 2 11 2" xfId="14143"/>
    <cellStyle name="Comma 3 5 2 11 3" xfId="14144"/>
    <cellStyle name="Comma 3 5 2 12" xfId="14145"/>
    <cellStyle name="Comma 3 5 2 12 2" xfId="14146"/>
    <cellStyle name="Comma 3 5 2 12 3" xfId="14147"/>
    <cellStyle name="Comma 3 5 2 13" xfId="14148"/>
    <cellStyle name="Comma 3 5 2 14" xfId="14149"/>
    <cellStyle name="Comma 3 5 2 2" xfId="14150"/>
    <cellStyle name="Comma 3 5 2 2 10" xfId="14151"/>
    <cellStyle name="Comma 3 5 2 2 11" xfId="14152"/>
    <cellStyle name="Comma 3 5 2 2 2" xfId="14153"/>
    <cellStyle name="Comma 3 5 2 2 2 2" xfId="14154"/>
    <cellStyle name="Comma 3 5 2 2 2 2 2" xfId="14155"/>
    <cellStyle name="Comma 3 5 2 2 2 2 2 2" xfId="14156"/>
    <cellStyle name="Comma 3 5 2 2 2 2 2 3" xfId="14157"/>
    <cellStyle name="Comma 3 5 2 2 2 2 3" xfId="14158"/>
    <cellStyle name="Comma 3 5 2 2 2 2 3 2" xfId="14159"/>
    <cellStyle name="Comma 3 5 2 2 2 2 3 3" xfId="14160"/>
    <cellStyle name="Comma 3 5 2 2 2 2 4" xfId="14161"/>
    <cellStyle name="Comma 3 5 2 2 2 2 4 2" xfId="14162"/>
    <cellStyle name="Comma 3 5 2 2 2 2 4 3" xfId="14163"/>
    <cellStyle name="Comma 3 5 2 2 2 2 5" xfId="14164"/>
    <cellStyle name="Comma 3 5 2 2 2 2 5 2" xfId="14165"/>
    <cellStyle name="Comma 3 5 2 2 2 2 5 3" xfId="14166"/>
    <cellStyle name="Comma 3 5 2 2 2 2 6" xfId="14167"/>
    <cellStyle name="Comma 3 5 2 2 2 2 7" xfId="14168"/>
    <cellStyle name="Comma 3 5 2 2 2 3" xfId="14169"/>
    <cellStyle name="Comma 3 5 2 2 2 3 2" xfId="14170"/>
    <cellStyle name="Comma 3 5 2 2 2 3 3" xfId="14171"/>
    <cellStyle name="Comma 3 5 2 2 2 4" xfId="14172"/>
    <cellStyle name="Comma 3 5 2 2 2 4 2" xfId="14173"/>
    <cellStyle name="Comma 3 5 2 2 2 4 3" xfId="14174"/>
    <cellStyle name="Comma 3 5 2 2 2 5" xfId="14175"/>
    <cellStyle name="Comma 3 5 2 2 2 5 2" xfId="14176"/>
    <cellStyle name="Comma 3 5 2 2 2 5 3" xfId="14177"/>
    <cellStyle name="Comma 3 5 2 2 2 6" xfId="14178"/>
    <cellStyle name="Comma 3 5 2 2 2 6 2" xfId="14179"/>
    <cellStyle name="Comma 3 5 2 2 2 6 3" xfId="14180"/>
    <cellStyle name="Comma 3 5 2 2 2 7" xfId="14181"/>
    <cellStyle name="Comma 3 5 2 2 2 8" xfId="14182"/>
    <cellStyle name="Comma 3 5 2 2 3" xfId="14183"/>
    <cellStyle name="Comma 3 5 2 2 3 2" xfId="14184"/>
    <cellStyle name="Comma 3 5 2 2 3 2 2" xfId="14185"/>
    <cellStyle name="Comma 3 5 2 2 3 2 3" xfId="14186"/>
    <cellStyle name="Comma 3 5 2 2 3 3" xfId="14187"/>
    <cellStyle name="Comma 3 5 2 2 3 3 2" xfId="14188"/>
    <cellStyle name="Comma 3 5 2 2 3 3 3" xfId="14189"/>
    <cellStyle name="Comma 3 5 2 2 3 4" xfId="14190"/>
    <cellStyle name="Comma 3 5 2 2 3 4 2" xfId="14191"/>
    <cellStyle name="Comma 3 5 2 2 3 4 3" xfId="14192"/>
    <cellStyle name="Comma 3 5 2 2 3 5" xfId="14193"/>
    <cellStyle name="Comma 3 5 2 2 3 5 2" xfId="14194"/>
    <cellStyle name="Comma 3 5 2 2 3 5 3" xfId="14195"/>
    <cellStyle name="Comma 3 5 2 2 3 6" xfId="14196"/>
    <cellStyle name="Comma 3 5 2 2 3 7" xfId="14197"/>
    <cellStyle name="Comma 3 5 2 2 4" xfId="14198"/>
    <cellStyle name="Comma 3 5 2 2 4 2" xfId="14199"/>
    <cellStyle name="Comma 3 5 2 2 4 2 2" xfId="14200"/>
    <cellStyle name="Comma 3 5 2 2 4 2 3" xfId="14201"/>
    <cellStyle name="Comma 3 5 2 2 4 3" xfId="14202"/>
    <cellStyle name="Comma 3 5 2 2 4 3 2" xfId="14203"/>
    <cellStyle name="Comma 3 5 2 2 4 3 3" xfId="14204"/>
    <cellStyle name="Comma 3 5 2 2 4 4" xfId="14205"/>
    <cellStyle name="Comma 3 5 2 2 4 4 2" xfId="14206"/>
    <cellStyle name="Comma 3 5 2 2 4 4 3" xfId="14207"/>
    <cellStyle name="Comma 3 5 2 2 4 5" xfId="14208"/>
    <cellStyle name="Comma 3 5 2 2 4 5 2" xfId="14209"/>
    <cellStyle name="Comma 3 5 2 2 4 5 3" xfId="14210"/>
    <cellStyle name="Comma 3 5 2 2 4 6" xfId="14211"/>
    <cellStyle name="Comma 3 5 2 2 4 7" xfId="14212"/>
    <cellStyle name="Comma 3 5 2 2 5" xfId="14213"/>
    <cellStyle name="Comma 3 5 2 2 5 2" xfId="14214"/>
    <cellStyle name="Comma 3 5 2 2 5 2 2" xfId="14215"/>
    <cellStyle name="Comma 3 5 2 2 5 2 3" xfId="14216"/>
    <cellStyle name="Comma 3 5 2 2 5 3" xfId="14217"/>
    <cellStyle name="Comma 3 5 2 2 5 3 2" xfId="14218"/>
    <cellStyle name="Comma 3 5 2 2 5 3 3" xfId="14219"/>
    <cellStyle name="Comma 3 5 2 2 5 4" xfId="14220"/>
    <cellStyle name="Comma 3 5 2 2 5 4 2" xfId="14221"/>
    <cellStyle name="Comma 3 5 2 2 5 4 3" xfId="14222"/>
    <cellStyle name="Comma 3 5 2 2 5 5" xfId="14223"/>
    <cellStyle name="Comma 3 5 2 2 5 5 2" xfId="14224"/>
    <cellStyle name="Comma 3 5 2 2 5 5 3" xfId="14225"/>
    <cellStyle name="Comma 3 5 2 2 5 6" xfId="14226"/>
    <cellStyle name="Comma 3 5 2 2 5 7" xfId="14227"/>
    <cellStyle name="Comma 3 5 2 2 6" xfId="14228"/>
    <cellStyle name="Comma 3 5 2 2 6 2" xfId="14229"/>
    <cellStyle name="Comma 3 5 2 2 6 3" xfId="14230"/>
    <cellStyle name="Comma 3 5 2 2 7" xfId="14231"/>
    <cellStyle name="Comma 3 5 2 2 7 2" xfId="14232"/>
    <cellStyle name="Comma 3 5 2 2 7 3" xfId="14233"/>
    <cellStyle name="Comma 3 5 2 2 8" xfId="14234"/>
    <cellStyle name="Comma 3 5 2 2 8 2" xfId="14235"/>
    <cellStyle name="Comma 3 5 2 2 8 3" xfId="14236"/>
    <cellStyle name="Comma 3 5 2 2 9" xfId="14237"/>
    <cellStyle name="Comma 3 5 2 2 9 2" xfId="14238"/>
    <cellStyle name="Comma 3 5 2 2 9 3" xfId="14239"/>
    <cellStyle name="Comma 3 5 2 3" xfId="14240"/>
    <cellStyle name="Comma 3 5 2 3 2" xfId="14241"/>
    <cellStyle name="Comma 3 5 2 3 2 2" xfId="14242"/>
    <cellStyle name="Comma 3 5 2 3 2 2 2" xfId="14243"/>
    <cellStyle name="Comma 3 5 2 3 2 2 3" xfId="14244"/>
    <cellStyle name="Comma 3 5 2 3 2 3" xfId="14245"/>
    <cellStyle name="Comma 3 5 2 3 2 3 2" xfId="14246"/>
    <cellStyle name="Comma 3 5 2 3 2 3 3" xfId="14247"/>
    <cellStyle name="Comma 3 5 2 3 2 4" xfId="14248"/>
    <cellStyle name="Comma 3 5 2 3 2 4 2" xfId="14249"/>
    <cellStyle name="Comma 3 5 2 3 2 4 3" xfId="14250"/>
    <cellStyle name="Comma 3 5 2 3 2 5" xfId="14251"/>
    <cellStyle name="Comma 3 5 2 3 2 5 2" xfId="14252"/>
    <cellStyle name="Comma 3 5 2 3 2 5 3" xfId="14253"/>
    <cellStyle name="Comma 3 5 2 3 2 6" xfId="14254"/>
    <cellStyle name="Comma 3 5 2 3 2 7" xfId="14255"/>
    <cellStyle name="Comma 3 5 2 3 3" xfId="14256"/>
    <cellStyle name="Comma 3 5 2 3 3 2" xfId="14257"/>
    <cellStyle name="Comma 3 5 2 3 3 3" xfId="14258"/>
    <cellStyle name="Comma 3 5 2 3 4" xfId="14259"/>
    <cellStyle name="Comma 3 5 2 3 4 2" xfId="14260"/>
    <cellStyle name="Comma 3 5 2 3 4 3" xfId="14261"/>
    <cellStyle name="Comma 3 5 2 3 5" xfId="14262"/>
    <cellStyle name="Comma 3 5 2 3 5 2" xfId="14263"/>
    <cellStyle name="Comma 3 5 2 3 5 3" xfId="14264"/>
    <cellStyle name="Comma 3 5 2 3 6" xfId="14265"/>
    <cellStyle name="Comma 3 5 2 3 6 2" xfId="14266"/>
    <cellStyle name="Comma 3 5 2 3 6 3" xfId="14267"/>
    <cellStyle name="Comma 3 5 2 3 7" xfId="14268"/>
    <cellStyle name="Comma 3 5 2 3 8" xfId="14269"/>
    <cellStyle name="Comma 3 5 2 4" xfId="14270"/>
    <cellStyle name="Comma 3 5 2 4 2" xfId="14271"/>
    <cellStyle name="Comma 3 5 2 4 2 2" xfId="14272"/>
    <cellStyle name="Comma 3 5 2 4 2 2 2" xfId="14273"/>
    <cellStyle name="Comma 3 5 2 4 2 2 3" xfId="14274"/>
    <cellStyle name="Comma 3 5 2 4 2 3" xfId="14275"/>
    <cellStyle name="Comma 3 5 2 4 2 3 2" xfId="14276"/>
    <cellStyle name="Comma 3 5 2 4 2 3 3" xfId="14277"/>
    <cellStyle name="Comma 3 5 2 4 2 4" xfId="14278"/>
    <cellStyle name="Comma 3 5 2 4 2 4 2" xfId="14279"/>
    <cellStyle name="Comma 3 5 2 4 2 4 3" xfId="14280"/>
    <cellStyle name="Comma 3 5 2 4 2 5" xfId="14281"/>
    <cellStyle name="Comma 3 5 2 4 2 5 2" xfId="14282"/>
    <cellStyle name="Comma 3 5 2 4 2 5 3" xfId="14283"/>
    <cellStyle name="Comma 3 5 2 4 2 6" xfId="14284"/>
    <cellStyle name="Comma 3 5 2 4 2 7" xfId="14285"/>
    <cellStyle name="Comma 3 5 2 4 3" xfId="14286"/>
    <cellStyle name="Comma 3 5 2 4 3 2" xfId="14287"/>
    <cellStyle name="Comma 3 5 2 4 3 3" xfId="14288"/>
    <cellStyle name="Comma 3 5 2 4 4" xfId="14289"/>
    <cellStyle name="Comma 3 5 2 4 4 2" xfId="14290"/>
    <cellStyle name="Comma 3 5 2 4 4 3" xfId="14291"/>
    <cellStyle name="Comma 3 5 2 4 5" xfId="14292"/>
    <cellStyle name="Comma 3 5 2 4 5 2" xfId="14293"/>
    <cellStyle name="Comma 3 5 2 4 5 3" xfId="14294"/>
    <cellStyle name="Comma 3 5 2 4 6" xfId="14295"/>
    <cellStyle name="Comma 3 5 2 4 6 2" xfId="14296"/>
    <cellStyle name="Comma 3 5 2 4 6 3" xfId="14297"/>
    <cellStyle name="Comma 3 5 2 4 7" xfId="14298"/>
    <cellStyle name="Comma 3 5 2 4 8" xfId="14299"/>
    <cellStyle name="Comma 3 5 2 5" xfId="14300"/>
    <cellStyle name="Comma 3 5 2 5 2" xfId="14301"/>
    <cellStyle name="Comma 3 5 2 5 2 2" xfId="14302"/>
    <cellStyle name="Comma 3 5 2 5 2 3" xfId="14303"/>
    <cellStyle name="Comma 3 5 2 5 3" xfId="14304"/>
    <cellStyle name="Comma 3 5 2 5 3 2" xfId="14305"/>
    <cellStyle name="Comma 3 5 2 5 3 3" xfId="14306"/>
    <cellStyle name="Comma 3 5 2 5 4" xfId="14307"/>
    <cellStyle name="Comma 3 5 2 5 4 2" xfId="14308"/>
    <cellStyle name="Comma 3 5 2 5 4 3" xfId="14309"/>
    <cellStyle name="Comma 3 5 2 5 5" xfId="14310"/>
    <cellStyle name="Comma 3 5 2 5 5 2" xfId="14311"/>
    <cellStyle name="Comma 3 5 2 5 5 3" xfId="14312"/>
    <cellStyle name="Comma 3 5 2 5 6" xfId="14313"/>
    <cellStyle name="Comma 3 5 2 5 7" xfId="14314"/>
    <cellStyle name="Comma 3 5 2 6" xfId="14315"/>
    <cellStyle name="Comma 3 5 2 6 2" xfId="14316"/>
    <cellStyle name="Comma 3 5 2 6 2 2" xfId="14317"/>
    <cellStyle name="Comma 3 5 2 6 2 3" xfId="14318"/>
    <cellStyle name="Comma 3 5 2 6 3" xfId="14319"/>
    <cellStyle name="Comma 3 5 2 6 3 2" xfId="14320"/>
    <cellStyle name="Comma 3 5 2 6 3 3" xfId="14321"/>
    <cellStyle name="Comma 3 5 2 6 4" xfId="14322"/>
    <cellStyle name="Comma 3 5 2 6 4 2" xfId="14323"/>
    <cellStyle name="Comma 3 5 2 6 4 3" xfId="14324"/>
    <cellStyle name="Comma 3 5 2 6 5" xfId="14325"/>
    <cellStyle name="Comma 3 5 2 6 5 2" xfId="14326"/>
    <cellStyle name="Comma 3 5 2 6 5 3" xfId="14327"/>
    <cellStyle name="Comma 3 5 2 6 6" xfId="14328"/>
    <cellStyle name="Comma 3 5 2 6 7" xfId="14329"/>
    <cellStyle name="Comma 3 5 2 7" xfId="14330"/>
    <cellStyle name="Comma 3 5 2 7 2" xfId="14331"/>
    <cellStyle name="Comma 3 5 2 7 2 2" xfId="14332"/>
    <cellStyle name="Comma 3 5 2 7 2 3" xfId="14333"/>
    <cellStyle name="Comma 3 5 2 7 3" xfId="14334"/>
    <cellStyle name="Comma 3 5 2 7 3 2" xfId="14335"/>
    <cellStyle name="Comma 3 5 2 7 3 3" xfId="14336"/>
    <cellStyle name="Comma 3 5 2 7 4" xfId="14337"/>
    <cellStyle name="Comma 3 5 2 7 4 2" xfId="14338"/>
    <cellStyle name="Comma 3 5 2 7 4 3" xfId="14339"/>
    <cellStyle name="Comma 3 5 2 7 5" xfId="14340"/>
    <cellStyle name="Comma 3 5 2 7 5 2" xfId="14341"/>
    <cellStyle name="Comma 3 5 2 7 5 3" xfId="14342"/>
    <cellStyle name="Comma 3 5 2 7 6" xfId="14343"/>
    <cellStyle name="Comma 3 5 2 7 7" xfId="14344"/>
    <cellStyle name="Comma 3 5 2 8" xfId="14345"/>
    <cellStyle name="Comma 3 5 2 8 2" xfId="14346"/>
    <cellStyle name="Comma 3 5 2 8 2 2" xfId="14347"/>
    <cellStyle name="Comma 3 5 2 8 2 3" xfId="14348"/>
    <cellStyle name="Comma 3 5 2 8 3" xfId="14349"/>
    <cellStyle name="Comma 3 5 2 8 3 2" xfId="14350"/>
    <cellStyle name="Comma 3 5 2 8 3 3" xfId="14351"/>
    <cellStyle name="Comma 3 5 2 8 4" xfId="14352"/>
    <cellStyle name="Comma 3 5 2 8 4 2" xfId="14353"/>
    <cellStyle name="Comma 3 5 2 8 4 3" xfId="14354"/>
    <cellStyle name="Comma 3 5 2 8 5" xfId="14355"/>
    <cellStyle name="Comma 3 5 2 8 5 2" xfId="14356"/>
    <cellStyle name="Comma 3 5 2 8 5 3" xfId="14357"/>
    <cellStyle name="Comma 3 5 2 8 6" xfId="14358"/>
    <cellStyle name="Comma 3 5 2 8 7" xfId="14359"/>
    <cellStyle name="Comma 3 5 2 9" xfId="14360"/>
    <cellStyle name="Comma 3 5 2 9 2" xfId="14361"/>
    <cellStyle name="Comma 3 5 2 9 3" xfId="14362"/>
    <cellStyle name="Comma 3 5 3" xfId="14363"/>
    <cellStyle name="Comma 3 5 3 10" xfId="14364"/>
    <cellStyle name="Comma 3 5 3 11" xfId="14365"/>
    <cellStyle name="Comma 3 5 3 2" xfId="14366"/>
    <cellStyle name="Comma 3 5 3 2 2" xfId="14367"/>
    <cellStyle name="Comma 3 5 3 2 2 2" xfId="14368"/>
    <cellStyle name="Comma 3 5 3 2 2 2 2" xfId="14369"/>
    <cellStyle name="Comma 3 5 3 2 2 2 3" xfId="14370"/>
    <cellStyle name="Comma 3 5 3 2 2 3" xfId="14371"/>
    <cellStyle name="Comma 3 5 3 2 2 3 2" xfId="14372"/>
    <cellStyle name="Comma 3 5 3 2 2 3 3" xfId="14373"/>
    <cellStyle name="Comma 3 5 3 2 2 4" xfId="14374"/>
    <cellStyle name="Comma 3 5 3 2 2 4 2" xfId="14375"/>
    <cellStyle name="Comma 3 5 3 2 2 4 3" xfId="14376"/>
    <cellStyle name="Comma 3 5 3 2 2 5" xfId="14377"/>
    <cellStyle name="Comma 3 5 3 2 2 5 2" xfId="14378"/>
    <cellStyle name="Comma 3 5 3 2 2 5 3" xfId="14379"/>
    <cellStyle name="Comma 3 5 3 2 2 6" xfId="14380"/>
    <cellStyle name="Comma 3 5 3 2 2 7" xfId="14381"/>
    <cellStyle name="Comma 3 5 3 2 3" xfId="14382"/>
    <cellStyle name="Comma 3 5 3 2 3 2" xfId="14383"/>
    <cellStyle name="Comma 3 5 3 2 3 3" xfId="14384"/>
    <cellStyle name="Comma 3 5 3 2 4" xfId="14385"/>
    <cellStyle name="Comma 3 5 3 2 4 2" xfId="14386"/>
    <cellStyle name="Comma 3 5 3 2 4 3" xfId="14387"/>
    <cellStyle name="Comma 3 5 3 2 5" xfId="14388"/>
    <cellStyle name="Comma 3 5 3 2 5 2" xfId="14389"/>
    <cellStyle name="Comma 3 5 3 2 5 3" xfId="14390"/>
    <cellStyle name="Comma 3 5 3 2 6" xfId="14391"/>
    <cellStyle name="Comma 3 5 3 2 6 2" xfId="14392"/>
    <cellStyle name="Comma 3 5 3 2 6 3" xfId="14393"/>
    <cellStyle name="Comma 3 5 3 2 7" xfId="14394"/>
    <cellStyle name="Comma 3 5 3 2 8" xfId="14395"/>
    <cellStyle name="Comma 3 5 3 3" xfId="14396"/>
    <cellStyle name="Comma 3 5 3 3 2" xfId="14397"/>
    <cellStyle name="Comma 3 5 3 3 2 2" xfId="14398"/>
    <cellStyle name="Comma 3 5 3 3 2 3" xfId="14399"/>
    <cellStyle name="Comma 3 5 3 3 3" xfId="14400"/>
    <cellStyle name="Comma 3 5 3 3 3 2" xfId="14401"/>
    <cellStyle name="Comma 3 5 3 3 3 3" xfId="14402"/>
    <cellStyle name="Comma 3 5 3 3 4" xfId="14403"/>
    <cellStyle name="Comma 3 5 3 3 4 2" xfId="14404"/>
    <cellStyle name="Comma 3 5 3 3 4 3" xfId="14405"/>
    <cellStyle name="Comma 3 5 3 3 5" xfId="14406"/>
    <cellStyle name="Comma 3 5 3 3 5 2" xfId="14407"/>
    <cellStyle name="Comma 3 5 3 3 5 3" xfId="14408"/>
    <cellStyle name="Comma 3 5 3 3 6" xfId="14409"/>
    <cellStyle name="Comma 3 5 3 3 7" xfId="14410"/>
    <cellStyle name="Comma 3 5 3 4" xfId="14411"/>
    <cellStyle name="Comma 3 5 3 4 2" xfId="14412"/>
    <cellStyle name="Comma 3 5 3 4 2 2" xfId="14413"/>
    <cellStyle name="Comma 3 5 3 4 2 3" xfId="14414"/>
    <cellStyle name="Comma 3 5 3 4 3" xfId="14415"/>
    <cellStyle name="Comma 3 5 3 4 3 2" xfId="14416"/>
    <cellStyle name="Comma 3 5 3 4 3 3" xfId="14417"/>
    <cellStyle name="Comma 3 5 3 4 4" xfId="14418"/>
    <cellStyle name="Comma 3 5 3 4 4 2" xfId="14419"/>
    <cellStyle name="Comma 3 5 3 4 4 3" xfId="14420"/>
    <cellStyle name="Comma 3 5 3 4 5" xfId="14421"/>
    <cellStyle name="Comma 3 5 3 4 5 2" xfId="14422"/>
    <cellStyle name="Comma 3 5 3 4 5 3" xfId="14423"/>
    <cellStyle name="Comma 3 5 3 4 6" xfId="14424"/>
    <cellStyle name="Comma 3 5 3 4 7" xfId="14425"/>
    <cellStyle name="Comma 3 5 3 5" xfId="14426"/>
    <cellStyle name="Comma 3 5 3 5 2" xfId="14427"/>
    <cellStyle name="Comma 3 5 3 5 2 2" xfId="14428"/>
    <cellStyle name="Comma 3 5 3 5 2 3" xfId="14429"/>
    <cellStyle name="Comma 3 5 3 5 3" xfId="14430"/>
    <cellStyle name="Comma 3 5 3 5 3 2" xfId="14431"/>
    <cellStyle name="Comma 3 5 3 5 3 3" xfId="14432"/>
    <cellStyle name="Comma 3 5 3 5 4" xfId="14433"/>
    <cellStyle name="Comma 3 5 3 5 4 2" xfId="14434"/>
    <cellStyle name="Comma 3 5 3 5 4 3" xfId="14435"/>
    <cellStyle name="Comma 3 5 3 5 5" xfId="14436"/>
    <cellStyle name="Comma 3 5 3 5 5 2" xfId="14437"/>
    <cellStyle name="Comma 3 5 3 5 5 3" xfId="14438"/>
    <cellStyle name="Comma 3 5 3 5 6" xfId="14439"/>
    <cellStyle name="Comma 3 5 3 5 7" xfId="14440"/>
    <cellStyle name="Comma 3 5 3 6" xfId="14441"/>
    <cellStyle name="Comma 3 5 3 6 2" xfId="14442"/>
    <cellStyle name="Comma 3 5 3 6 3" xfId="14443"/>
    <cellStyle name="Comma 3 5 3 7" xfId="14444"/>
    <cellStyle name="Comma 3 5 3 7 2" xfId="14445"/>
    <cellStyle name="Comma 3 5 3 7 3" xfId="14446"/>
    <cellStyle name="Comma 3 5 3 8" xfId="14447"/>
    <cellStyle name="Comma 3 5 3 8 2" xfId="14448"/>
    <cellStyle name="Comma 3 5 3 8 3" xfId="14449"/>
    <cellStyle name="Comma 3 5 3 9" xfId="14450"/>
    <cellStyle name="Comma 3 5 3 9 2" xfId="14451"/>
    <cellStyle name="Comma 3 5 3 9 3" xfId="14452"/>
    <cellStyle name="Comma 3 5 4" xfId="14453"/>
    <cellStyle name="Comma 3 5 4 2" xfId="14454"/>
    <cellStyle name="Comma 3 5 4 2 2" xfId="14455"/>
    <cellStyle name="Comma 3 5 4 2 2 2" xfId="14456"/>
    <cellStyle name="Comma 3 5 4 2 2 3" xfId="14457"/>
    <cellStyle name="Comma 3 5 4 2 3" xfId="14458"/>
    <cellStyle name="Comma 3 5 4 2 3 2" xfId="14459"/>
    <cellStyle name="Comma 3 5 4 2 3 3" xfId="14460"/>
    <cellStyle name="Comma 3 5 4 2 4" xfId="14461"/>
    <cellStyle name="Comma 3 5 4 2 4 2" xfId="14462"/>
    <cellStyle name="Comma 3 5 4 2 4 3" xfId="14463"/>
    <cellStyle name="Comma 3 5 4 2 5" xfId="14464"/>
    <cellStyle name="Comma 3 5 4 2 5 2" xfId="14465"/>
    <cellStyle name="Comma 3 5 4 2 5 3" xfId="14466"/>
    <cellStyle name="Comma 3 5 4 2 6" xfId="14467"/>
    <cellStyle name="Comma 3 5 4 2 7" xfId="14468"/>
    <cellStyle name="Comma 3 5 4 3" xfId="14469"/>
    <cellStyle name="Comma 3 5 4 3 2" xfId="14470"/>
    <cellStyle name="Comma 3 5 4 3 3" xfId="14471"/>
    <cellStyle name="Comma 3 5 4 4" xfId="14472"/>
    <cellStyle name="Comma 3 5 4 4 2" xfId="14473"/>
    <cellStyle name="Comma 3 5 4 4 3" xfId="14474"/>
    <cellStyle name="Comma 3 5 4 5" xfId="14475"/>
    <cellStyle name="Comma 3 5 4 5 2" xfId="14476"/>
    <cellStyle name="Comma 3 5 4 5 3" xfId="14477"/>
    <cellStyle name="Comma 3 5 4 6" xfId="14478"/>
    <cellStyle name="Comma 3 5 4 6 2" xfId="14479"/>
    <cellStyle name="Comma 3 5 4 6 3" xfId="14480"/>
    <cellStyle name="Comma 3 5 4 7" xfId="14481"/>
    <cellStyle name="Comma 3 5 4 8" xfId="14482"/>
    <cellStyle name="Comma 3 5 5" xfId="14483"/>
    <cellStyle name="Comma 3 5 5 2" xfId="14484"/>
    <cellStyle name="Comma 3 5 5 2 2" xfId="14485"/>
    <cellStyle name="Comma 3 5 5 2 2 2" xfId="14486"/>
    <cellStyle name="Comma 3 5 5 2 2 3" xfId="14487"/>
    <cellStyle name="Comma 3 5 5 2 3" xfId="14488"/>
    <cellStyle name="Comma 3 5 5 2 3 2" xfId="14489"/>
    <cellStyle name="Comma 3 5 5 2 3 3" xfId="14490"/>
    <cellStyle name="Comma 3 5 5 2 4" xfId="14491"/>
    <cellStyle name="Comma 3 5 5 2 4 2" xfId="14492"/>
    <cellStyle name="Comma 3 5 5 2 4 3" xfId="14493"/>
    <cellStyle name="Comma 3 5 5 2 5" xfId="14494"/>
    <cellStyle name="Comma 3 5 5 2 5 2" xfId="14495"/>
    <cellStyle name="Comma 3 5 5 2 5 3" xfId="14496"/>
    <cellStyle name="Comma 3 5 5 2 6" xfId="14497"/>
    <cellStyle name="Comma 3 5 5 2 7" xfId="14498"/>
    <cellStyle name="Comma 3 5 5 3" xfId="14499"/>
    <cellStyle name="Comma 3 5 5 3 2" xfId="14500"/>
    <cellStyle name="Comma 3 5 5 3 3" xfId="14501"/>
    <cellStyle name="Comma 3 5 5 4" xfId="14502"/>
    <cellStyle name="Comma 3 5 5 4 2" xfId="14503"/>
    <cellStyle name="Comma 3 5 5 4 3" xfId="14504"/>
    <cellStyle name="Comma 3 5 5 5" xfId="14505"/>
    <cellStyle name="Comma 3 5 5 5 2" xfId="14506"/>
    <cellStyle name="Comma 3 5 5 5 3" xfId="14507"/>
    <cellStyle name="Comma 3 5 5 6" xfId="14508"/>
    <cellStyle name="Comma 3 5 5 6 2" xfId="14509"/>
    <cellStyle name="Comma 3 5 5 6 3" xfId="14510"/>
    <cellStyle name="Comma 3 5 5 7" xfId="14511"/>
    <cellStyle name="Comma 3 5 5 8" xfId="14512"/>
    <cellStyle name="Comma 3 5 6" xfId="14513"/>
    <cellStyle name="Comma 3 5 6 2" xfId="14514"/>
    <cellStyle name="Comma 3 5 6 2 2" xfId="14515"/>
    <cellStyle name="Comma 3 5 6 2 3" xfId="14516"/>
    <cellStyle name="Comma 3 5 6 3" xfId="14517"/>
    <cellStyle name="Comma 3 5 6 3 2" xfId="14518"/>
    <cellStyle name="Comma 3 5 6 3 3" xfId="14519"/>
    <cellStyle name="Comma 3 5 6 4" xfId="14520"/>
    <cellStyle name="Comma 3 5 6 4 2" xfId="14521"/>
    <cellStyle name="Comma 3 5 6 4 3" xfId="14522"/>
    <cellStyle name="Comma 3 5 6 5" xfId="14523"/>
    <cellStyle name="Comma 3 5 6 5 2" xfId="14524"/>
    <cellStyle name="Comma 3 5 6 5 3" xfId="14525"/>
    <cellStyle name="Comma 3 5 6 6" xfId="14526"/>
    <cellStyle name="Comma 3 5 6 7" xfId="14527"/>
    <cellStyle name="Comma 3 5 7" xfId="14528"/>
    <cellStyle name="Comma 3 5 7 2" xfId="14529"/>
    <cellStyle name="Comma 3 5 7 2 2" xfId="14530"/>
    <cellStyle name="Comma 3 5 7 2 3" xfId="14531"/>
    <cellStyle name="Comma 3 5 7 3" xfId="14532"/>
    <cellStyle name="Comma 3 5 7 3 2" xfId="14533"/>
    <cellStyle name="Comma 3 5 7 3 3" xfId="14534"/>
    <cellStyle name="Comma 3 5 7 4" xfId="14535"/>
    <cellStyle name="Comma 3 5 7 4 2" xfId="14536"/>
    <cellStyle name="Comma 3 5 7 4 3" xfId="14537"/>
    <cellStyle name="Comma 3 5 7 5" xfId="14538"/>
    <cellStyle name="Comma 3 5 7 5 2" xfId="14539"/>
    <cellStyle name="Comma 3 5 7 5 3" xfId="14540"/>
    <cellStyle name="Comma 3 5 7 6" xfId="14541"/>
    <cellStyle name="Comma 3 5 7 7" xfId="14542"/>
    <cellStyle name="Comma 3 5 8" xfId="14543"/>
    <cellStyle name="Comma 3 5 8 2" xfId="14544"/>
    <cellStyle name="Comma 3 5 8 2 2" xfId="14545"/>
    <cellStyle name="Comma 3 5 8 2 3" xfId="14546"/>
    <cellStyle name="Comma 3 5 8 3" xfId="14547"/>
    <cellStyle name="Comma 3 5 8 3 2" xfId="14548"/>
    <cellStyle name="Comma 3 5 8 3 3" xfId="14549"/>
    <cellStyle name="Comma 3 5 8 4" xfId="14550"/>
    <cellStyle name="Comma 3 5 8 4 2" xfId="14551"/>
    <cellStyle name="Comma 3 5 8 4 3" xfId="14552"/>
    <cellStyle name="Comma 3 5 8 5" xfId="14553"/>
    <cellStyle name="Comma 3 5 8 5 2" xfId="14554"/>
    <cellStyle name="Comma 3 5 8 5 3" xfId="14555"/>
    <cellStyle name="Comma 3 5 8 6" xfId="14556"/>
    <cellStyle name="Comma 3 5 8 7" xfId="14557"/>
    <cellStyle name="Comma 3 5 9" xfId="14558"/>
    <cellStyle name="Comma 3 5 9 2" xfId="14559"/>
    <cellStyle name="Comma 3 5 9 2 2" xfId="14560"/>
    <cellStyle name="Comma 3 5 9 2 3" xfId="14561"/>
    <cellStyle name="Comma 3 5 9 3" xfId="14562"/>
    <cellStyle name="Comma 3 5 9 3 2" xfId="14563"/>
    <cellStyle name="Comma 3 5 9 3 3" xfId="14564"/>
    <cellStyle name="Comma 3 5 9 4" xfId="14565"/>
    <cellStyle name="Comma 3 5 9 4 2" xfId="14566"/>
    <cellStyle name="Comma 3 5 9 4 3" xfId="14567"/>
    <cellStyle name="Comma 3 5 9 5" xfId="14568"/>
    <cellStyle name="Comma 3 5 9 5 2" xfId="14569"/>
    <cellStyle name="Comma 3 5 9 5 3" xfId="14570"/>
    <cellStyle name="Comma 3 5 9 6" xfId="14571"/>
    <cellStyle name="Comma 3 5 9 7" xfId="14572"/>
    <cellStyle name="Comma 3 6" xfId="14573"/>
    <cellStyle name="Comma 3 6 10" xfId="14574"/>
    <cellStyle name="Comma 3 6 10 2" xfId="14575"/>
    <cellStyle name="Comma 3 6 10 3" xfId="14576"/>
    <cellStyle name="Comma 3 6 11" xfId="14577"/>
    <cellStyle name="Comma 3 6 11 2" xfId="14578"/>
    <cellStyle name="Comma 3 6 11 3" xfId="14579"/>
    <cellStyle name="Comma 3 6 12" xfId="14580"/>
    <cellStyle name="Comma 3 6 12 2" xfId="14581"/>
    <cellStyle name="Comma 3 6 12 3" xfId="14582"/>
    <cellStyle name="Comma 3 6 13" xfId="14583"/>
    <cellStyle name="Comma 3 6 14" xfId="14584"/>
    <cellStyle name="Comma 3 6 2" xfId="14585"/>
    <cellStyle name="Comma 3 6 2 10" xfId="14586"/>
    <cellStyle name="Comma 3 6 2 11" xfId="14587"/>
    <cellStyle name="Comma 3 6 2 2" xfId="14588"/>
    <cellStyle name="Comma 3 6 2 2 2" xfId="14589"/>
    <cellStyle name="Comma 3 6 2 2 2 2" xfId="14590"/>
    <cellStyle name="Comma 3 6 2 2 2 2 2" xfId="14591"/>
    <cellStyle name="Comma 3 6 2 2 2 2 3" xfId="14592"/>
    <cellStyle name="Comma 3 6 2 2 2 3" xfId="14593"/>
    <cellStyle name="Comma 3 6 2 2 2 3 2" xfId="14594"/>
    <cellStyle name="Comma 3 6 2 2 2 3 3" xfId="14595"/>
    <cellStyle name="Comma 3 6 2 2 2 4" xfId="14596"/>
    <cellStyle name="Comma 3 6 2 2 2 4 2" xfId="14597"/>
    <cellStyle name="Comma 3 6 2 2 2 4 3" xfId="14598"/>
    <cellStyle name="Comma 3 6 2 2 2 5" xfId="14599"/>
    <cellStyle name="Comma 3 6 2 2 2 5 2" xfId="14600"/>
    <cellStyle name="Comma 3 6 2 2 2 5 3" xfId="14601"/>
    <cellStyle name="Comma 3 6 2 2 2 6" xfId="14602"/>
    <cellStyle name="Comma 3 6 2 2 2 7" xfId="14603"/>
    <cellStyle name="Comma 3 6 2 2 3" xfId="14604"/>
    <cellStyle name="Comma 3 6 2 2 3 2" xfId="14605"/>
    <cellStyle name="Comma 3 6 2 2 3 3" xfId="14606"/>
    <cellStyle name="Comma 3 6 2 2 4" xfId="14607"/>
    <cellStyle name="Comma 3 6 2 2 4 2" xfId="14608"/>
    <cellStyle name="Comma 3 6 2 2 4 3" xfId="14609"/>
    <cellStyle name="Comma 3 6 2 2 5" xfId="14610"/>
    <cellStyle name="Comma 3 6 2 2 5 2" xfId="14611"/>
    <cellStyle name="Comma 3 6 2 2 5 3" xfId="14612"/>
    <cellStyle name="Comma 3 6 2 2 6" xfId="14613"/>
    <cellStyle name="Comma 3 6 2 2 6 2" xfId="14614"/>
    <cellStyle name="Comma 3 6 2 2 6 3" xfId="14615"/>
    <cellStyle name="Comma 3 6 2 2 7" xfId="14616"/>
    <cellStyle name="Comma 3 6 2 2 8" xfId="14617"/>
    <cellStyle name="Comma 3 6 2 3" xfId="14618"/>
    <cellStyle name="Comma 3 6 2 3 2" xfId="14619"/>
    <cellStyle name="Comma 3 6 2 3 2 2" xfId="14620"/>
    <cellStyle name="Comma 3 6 2 3 2 3" xfId="14621"/>
    <cellStyle name="Comma 3 6 2 3 3" xfId="14622"/>
    <cellStyle name="Comma 3 6 2 3 3 2" xfId="14623"/>
    <cellStyle name="Comma 3 6 2 3 3 3" xfId="14624"/>
    <cellStyle name="Comma 3 6 2 3 4" xfId="14625"/>
    <cellStyle name="Comma 3 6 2 3 4 2" xfId="14626"/>
    <cellStyle name="Comma 3 6 2 3 4 3" xfId="14627"/>
    <cellStyle name="Comma 3 6 2 3 5" xfId="14628"/>
    <cellStyle name="Comma 3 6 2 3 5 2" xfId="14629"/>
    <cellStyle name="Comma 3 6 2 3 5 3" xfId="14630"/>
    <cellStyle name="Comma 3 6 2 3 6" xfId="14631"/>
    <cellStyle name="Comma 3 6 2 3 7" xfId="14632"/>
    <cellStyle name="Comma 3 6 2 4" xfId="14633"/>
    <cellStyle name="Comma 3 6 2 4 2" xfId="14634"/>
    <cellStyle name="Comma 3 6 2 4 2 2" xfId="14635"/>
    <cellStyle name="Comma 3 6 2 4 2 3" xfId="14636"/>
    <cellStyle name="Comma 3 6 2 4 3" xfId="14637"/>
    <cellStyle name="Comma 3 6 2 4 3 2" xfId="14638"/>
    <cellStyle name="Comma 3 6 2 4 3 3" xfId="14639"/>
    <cellStyle name="Comma 3 6 2 4 4" xfId="14640"/>
    <cellStyle name="Comma 3 6 2 4 4 2" xfId="14641"/>
    <cellStyle name="Comma 3 6 2 4 4 3" xfId="14642"/>
    <cellStyle name="Comma 3 6 2 4 5" xfId="14643"/>
    <cellStyle name="Comma 3 6 2 4 5 2" xfId="14644"/>
    <cellStyle name="Comma 3 6 2 4 5 3" xfId="14645"/>
    <cellStyle name="Comma 3 6 2 4 6" xfId="14646"/>
    <cellStyle name="Comma 3 6 2 4 7" xfId="14647"/>
    <cellStyle name="Comma 3 6 2 5" xfId="14648"/>
    <cellStyle name="Comma 3 6 2 5 2" xfId="14649"/>
    <cellStyle name="Comma 3 6 2 5 2 2" xfId="14650"/>
    <cellStyle name="Comma 3 6 2 5 2 3" xfId="14651"/>
    <cellStyle name="Comma 3 6 2 5 3" xfId="14652"/>
    <cellStyle name="Comma 3 6 2 5 3 2" xfId="14653"/>
    <cellStyle name="Comma 3 6 2 5 3 3" xfId="14654"/>
    <cellStyle name="Comma 3 6 2 5 4" xfId="14655"/>
    <cellStyle name="Comma 3 6 2 5 4 2" xfId="14656"/>
    <cellStyle name="Comma 3 6 2 5 4 3" xfId="14657"/>
    <cellStyle name="Comma 3 6 2 5 5" xfId="14658"/>
    <cellStyle name="Comma 3 6 2 5 5 2" xfId="14659"/>
    <cellStyle name="Comma 3 6 2 5 5 3" xfId="14660"/>
    <cellStyle name="Comma 3 6 2 5 6" xfId="14661"/>
    <cellStyle name="Comma 3 6 2 5 7" xfId="14662"/>
    <cellStyle name="Comma 3 6 2 6" xfId="14663"/>
    <cellStyle name="Comma 3 6 2 6 2" xfId="14664"/>
    <cellStyle name="Comma 3 6 2 6 3" xfId="14665"/>
    <cellStyle name="Comma 3 6 2 7" xfId="14666"/>
    <cellStyle name="Comma 3 6 2 7 2" xfId="14667"/>
    <cellStyle name="Comma 3 6 2 7 3" xfId="14668"/>
    <cellStyle name="Comma 3 6 2 8" xfId="14669"/>
    <cellStyle name="Comma 3 6 2 8 2" xfId="14670"/>
    <cellStyle name="Comma 3 6 2 8 3" xfId="14671"/>
    <cellStyle name="Comma 3 6 2 9" xfId="14672"/>
    <cellStyle name="Comma 3 6 2 9 2" xfId="14673"/>
    <cellStyle name="Comma 3 6 2 9 3" xfId="14674"/>
    <cellStyle name="Comma 3 6 3" xfId="14675"/>
    <cellStyle name="Comma 3 6 3 2" xfId="14676"/>
    <cellStyle name="Comma 3 6 3 2 2" xfId="14677"/>
    <cellStyle name="Comma 3 6 3 2 2 2" xfId="14678"/>
    <cellStyle name="Comma 3 6 3 2 2 3" xfId="14679"/>
    <cellStyle name="Comma 3 6 3 2 3" xfId="14680"/>
    <cellStyle name="Comma 3 6 3 2 3 2" xfId="14681"/>
    <cellStyle name="Comma 3 6 3 2 3 3" xfId="14682"/>
    <cellStyle name="Comma 3 6 3 2 4" xfId="14683"/>
    <cellStyle name="Comma 3 6 3 2 4 2" xfId="14684"/>
    <cellStyle name="Comma 3 6 3 2 4 3" xfId="14685"/>
    <cellStyle name="Comma 3 6 3 2 5" xfId="14686"/>
    <cellStyle name="Comma 3 6 3 2 5 2" xfId="14687"/>
    <cellStyle name="Comma 3 6 3 2 5 3" xfId="14688"/>
    <cellStyle name="Comma 3 6 3 2 6" xfId="14689"/>
    <cellStyle name="Comma 3 6 3 2 7" xfId="14690"/>
    <cellStyle name="Comma 3 6 3 3" xfId="14691"/>
    <cellStyle name="Comma 3 6 3 3 2" xfId="14692"/>
    <cellStyle name="Comma 3 6 3 3 3" xfId="14693"/>
    <cellStyle name="Comma 3 6 3 4" xfId="14694"/>
    <cellStyle name="Comma 3 6 3 4 2" xfId="14695"/>
    <cellStyle name="Comma 3 6 3 4 3" xfId="14696"/>
    <cellStyle name="Comma 3 6 3 5" xfId="14697"/>
    <cellStyle name="Comma 3 6 3 5 2" xfId="14698"/>
    <cellStyle name="Comma 3 6 3 5 3" xfId="14699"/>
    <cellStyle name="Comma 3 6 3 6" xfId="14700"/>
    <cellStyle name="Comma 3 6 3 6 2" xfId="14701"/>
    <cellStyle name="Comma 3 6 3 6 3" xfId="14702"/>
    <cellStyle name="Comma 3 6 3 7" xfId="14703"/>
    <cellStyle name="Comma 3 6 3 8" xfId="14704"/>
    <cellStyle name="Comma 3 6 4" xfId="14705"/>
    <cellStyle name="Comma 3 6 4 2" xfId="14706"/>
    <cellStyle name="Comma 3 6 4 2 2" xfId="14707"/>
    <cellStyle name="Comma 3 6 4 2 2 2" xfId="14708"/>
    <cellStyle name="Comma 3 6 4 2 2 3" xfId="14709"/>
    <cellStyle name="Comma 3 6 4 2 3" xfId="14710"/>
    <cellStyle name="Comma 3 6 4 2 3 2" xfId="14711"/>
    <cellStyle name="Comma 3 6 4 2 3 3" xfId="14712"/>
    <cellStyle name="Comma 3 6 4 2 4" xfId="14713"/>
    <cellStyle name="Comma 3 6 4 2 4 2" xfId="14714"/>
    <cellStyle name="Comma 3 6 4 2 4 3" xfId="14715"/>
    <cellStyle name="Comma 3 6 4 2 5" xfId="14716"/>
    <cellStyle name="Comma 3 6 4 2 5 2" xfId="14717"/>
    <cellStyle name="Comma 3 6 4 2 5 3" xfId="14718"/>
    <cellStyle name="Comma 3 6 4 2 6" xfId="14719"/>
    <cellStyle name="Comma 3 6 4 2 7" xfId="14720"/>
    <cellStyle name="Comma 3 6 4 3" xfId="14721"/>
    <cellStyle name="Comma 3 6 4 3 2" xfId="14722"/>
    <cellStyle name="Comma 3 6 4 3 3" xfId="14723"/>
    <cellStyle name="Comma 3 6 4 4" xfId="14724"/>
    <cellStyle name="Comma 3 6 4 4 2" xfId="14725"/>
    <cellStyle name="Comma 3 6 4 4 3" xfId="14726"/>
    <cellStyle name="Comma 3 6 4 5" xfId="14727"/>
    <cellStyle name="Comma 3 6 4 5 2" xfId="14728"/>
    <cellStyle name="Comma 3 6 4 5 3" xfId="14729"/>
    <cellStyle name="Comma 3 6 4 6" xfId="14730"/>
    <cellStyle name="Comma 3 6 4 6 2" xfId="14731"/>
    <cellStyle name="Comma 3 6 4 6 3" xfId="14732"/>
    <cellStyle name="Comma 3 6 4 7" xfId="14733"/>
    <cellStyle name="Comma 3 6 4 8" xfId="14734"/>
    <cellStyle name="Comma 3 6 5" xfId="14735"/>
    <cellStyle name="Comma 3 6 5 2" xfId="14736"/>
    <cellStyle name="Comma 3 6 5 2 2" xfId="14737"/>
    <cellStyle name="Comma 3 6 5 2 3" xfId="14738"/>
    <cellStyle name="Comma 3 6 5 3" xfId="14739"/>
    <cellStyle name="Comma 3 6 5 3 2" xfId="14740"/>
    <cellStyle name="Comma 3 6 5 3 3" xfId="14741"/>
    <cellStyle name="Comma 3 6 5 4" xfId="14742"/>
    <cellStyle name="Comma 3 6 5 4 2" xfId="14743"/>
    <cellStyle name="Comma 3 6 5 4 3" xfId="14744"/>
    <cellStyle name="Comma 3 6 5 5" xfId="14745"/>
    <cellStyle name="Comma 3 6 5 5 2" xfId="14746"/>
    <cellStyle name="Comma 3 6 5 5 3" xfId="14747"/>
    <cellStyle name="Comma 3 6 5 6" xfId="14748"/>
    <cellStyle name="Comma 3 6 5 7" xfId="14749"/>
    <cellStyle name="Comma 3 6 6" xfId="14750"/>
    <cellStyle name="Comma 3 6 6 2" xfId="14751"/>
    <cellStyle name="Comma 3 6 6 2 2" xfId="14752"/>
    <cellStyle name="Comma 3 6 6 2 3" xfId="14753"/>
    <cellStyle name="Comma 3 6 6 3" xfId="14754"/>
    <cellStyle name="Comma 3 6 6 3 2" xfId="14755"/>
    <cellStyle name="Comma 3 6 6 3 3" xfId="14756"/>
    <cellStyle name="Comma 3 6 6 4" xfId="14757"/>
    <cellStyle name="Comma 3 6 6 4 2" xfId="14758"/>
    <cellStyle name="Comma 3 6 6 4 3" xfId="14759"/>
    <cellStyle name="Comma 3 6 6 5" xfId="14760"/>
    <cellStyle name="Comma 3 6 6 5 2" xfId="14761"/>
    <cellStyle name="Comma 3 6 6 5 3" xfId="14762"/>
    <cellStyle name="Comma 3 6 6 6" xfId="14763"/>
    <cellStyle name="Comma 3 6 6 7" xfId="14764"/>
    <cellStyle name="Comma 3 6 7" xfId="14765"/>
    <cellStyle name="Comma 3 6 7 2" xfId="14766"/>
    <cellStyle name="Comma 3 6 7 2 2" xfId="14767"/>
    <cellStyle name="Comma 3 6 7 2 3" xfId="14768"/>
    <cellStyle name="Comma 3 6 7 3" xfId="14769"/>
    <cellStyle name="Comma 3 6 7 3 2" xfId="14770"/>
    <cellStyle name="Comma 3 6 7 3 3" xfId="14771"/>
    <cellStyle name="Comma 3 6 7 4" xfId="14772"/>
    <cellStyle name="Comma 3 6 7 4 2" xfId="14773"/>
    <cellStyle name="Comma 3 6 7 4 3" xfId="14774"/>
    <cellStyle name="Comma 3 6 7 5" xfId="14775"/>
    <cellStyle name="Comma 3 6 7 5 2" xfId="14776"/>
    <cellStyle name="Comma 3 6 7 5 3" xfId="14777"/>
    <cellStyle name="Comma 3 6 7 6" xfId="14778"/>
    <cellStyle name="Comma 3 6 7 7" xfId="14779"/>
    <cellStyle name="Comma 3 6 8" xfId="14780"/>
    <cellStyle name="Comma 3 6 8 2" xfId="14781"/>
    <cellStyle name="Comma 3 6 8 2 2" xfId="14782"/>
    <cellStyle name="Comma 3 6 8 2 3" xfId="14783"/>
    <cellStyle name="Comma 3 6 8 3" xfId="14784"/>
    <cellStyle name="Comma 3 6 8 3 2" xfId="14785"/>
    <cellStyle name="Comma 3 6 8 3 3" xfId="14786"/>
    <cellStyle name="Comma 3 6 8 4" xfId="14787"/>
    <cellStyle name="Comma 3 6 8 4 2" xfId="14788"/>
    <cellStyle name="Comma 3 6 8 4 3" xfId="14789"/>
    <cellStyle name="Comma 3 6 8 5" xfId="14790"/>
    <cellStyle name="Comma 3 6 8 5 2" xfId="14791"/>
    <cellStyle name="Comma 3 6 8 5 3" xfId="14792"/>
    <cellStyle name="Comma 3 6 8 6" xfId="14793"/>
    <cellStyle name="Comma 3 6 8 7" xfId="14794"/>
    <cellStyle name="Comma 3 6 9" xfId="14795"/>
    <cellStyle name="Comma 3 6 9 2" xfId="14796"/>
    <cellStyle name="Comma 3 6 9 3" xfId="14797"/>
    <cellStyle name="Comma 3 7" xfId="14798"/>
    <cellStyle name="Comma 3 7 10" xfId="14799"/>
    <cellStyle name="Comma 3 7 11" xfId="14800"/>
    <cellStyle name="Comma 3 7 2" xfId="14801"/>
    <cellStyle name="Comma 3 7 2 2" xfId="14802"/>
    <cellStyle name="Comma 3 7 2 2 2" xfId="14803"/>
    <cellStyle name="Comma 3 7 2 2 2 2" xfId="14804"/>
    <cellStyle name="Comma 3 7 2 2 2 3" xfId="14805"/>
    <cellStyle name="Comma 3 7 2 2 3" xfId="14806"/>
    <cellStyle name="Comma 3 7 2 2 3 2" xfId="14807"/>
    <cellStyle name="Comma 3 7 2 2 3 3" xfId="14808"/>
    <cellStyle name="Comma 3 7 2 2 4" xfId="14809"/>
    <cellStyle name="Comma 3 7 2 2 4 2" xfId="14810"/>
    <cellStyle name="Comma 3 7 2 2 4 3" xfId="14811"/>
    <cellStyle name="Comma 3 7 2 2 5" xfId="14812"/>
    <cellStyle name="Comma 3 7 2 2 5 2" xfId="14813"/>
    <cellStyle name="Comma 3 7 2 2 5 3" xfId="14814"/>
    <cellStyle name="Comma 3 7 2 2 6" xfId="14815"/>
    <cellStyle name="Comma 3 7 2 2 7" xfId="14816"/>
    <cellStyle name="Comma 3 7 2 3" xfId="14817"/>
    <cellStyle name="Comma 3 7 2 3 2" xfId="14818"/>
    <cellStyle name="Comma 3 7 2 3 3" xfId="14819"/>
    <cellStyle name="Comma 3 7 2 4" xfId="14820"/>
    <cellStyle name="Comma 3 7 2 4 2" xfId="14821"/>
    <cellStyle name="Comma 3 7 2 4 3" xfId="14822"/>
    <cellStyle name="Comma 3 7 2 5" xfId="14823"/>
    <cellStyle name="Comma 3 7 2 5 2" xfId="14824"/>
    <cellStyle name="Comma 3 7 2 5 3" xfId="14825"/>
    <cellStyle name="Comma 3 7 2 6" xfId="14826"/>
    <cellStyle name="Comma 3 7 2 6 2" xfId="14827"/>
    <cellStyle name="Comma 3 7 2 6 3" xfId="14828"/>
    <cellStyle name="Comma 3 7 2 7" xfId="14829"/>
    <cellStyle name="Comma 3 7 2 8" xfId="14830"/>
    <cellStyle name="Comma 3 7 3" xfId="14831"/>
    <cellStyle name="Comma 3 7 3 2" xfId="14832"/>
    <cellStyle name="Comma 3 7 3 2 2" xfId="14833"/>
    <cellStyle name="Comma 3 7 3 2 3" xfId="14834"/>
    <cellStyle name="Comma 3 7 3 3" xfId="14835"/>
    <cellStyle name="Comma 3 7 3 3 2" xfId="14836"/>
    <cellStyle name="Comma 3 7 3 3 3" xfId="14837"/>
    <cellStyle name="Comma 3 7 3 4" xfId="14838"/>
    <cellStyle name="Comma 3 7 3 4 2" xfId="14839"/>
    <cellStyle name="Comma 3 7 3 4 3" xfId="14840"/>
    <cellStyle name="Comma 3 7 3 5" xfId="14841"/>
    <cellStyle name="Comma 3 7 3 5 2" xfId="14842"/>
    <cellStyle name="Comma 3 7 3 5 3" xfId="14843"/>
    <cellStyle name="Comma 3 7 3 6" xfId="14844"/>
    <cellStyle name="Comma 3 7 3 7" xfId="14845"/>
    <cellStyle name="Comma 3 7 4" xfId="14846"/>
    <cellStyle name="Comma 3 7 4 2" xfId="14847"/>
    <cellStyle name="Comma 3 7 4 2 2" xfId="14848"/>
    <cellStyle name="Comma 3 7 4 2 3" xfId="14849"/>
    <cellStyle name="Comma 3 7 4 3" xfId="14850"/>
    <cellStyle name="Comma 3 7 4 3 2" xfId="14851"/>
    <cellStyle name="Comma 3 7 4 3 3" xfId="14852"/>
    <cellStyle name="Comma 3 7 4 4" xfId="14853"/>
    <cellStyle name="Comma 3 7 4 4 2" xfId="14854"/>
    <cellStyle name="Comma 3 7 4 4 3" xfId="14855"/>
    <cellStyle name="Comma 3 7 4 5" xfId="14856"/>
    <cellStyle name="Comma 3 7 4 5 2" xfId="14857"/>
    <cellStyle name="Comma 3 7 4 5 3" xfId="14858"/>
    <cellStyle name="Comma 3 7 4 6" xfId="14859"/>
    <cellStyle name="Comma 3 7 4 7" xfId="14860"/>
    <cellStyle name="Comma 3 7 5" xfId="14861"/>
    <cellStyle name="Comma 3 7 5 2" xfId="14862"/>
    <cellStyle name="Comma 3 7 5 2 2" xfId="14863"/>
    <cellStyle name="Comma 3 7 5 2 3" xfId="14864"/>
    <cellStyle name="Comma 3 7 5 3" xfId="14865"/>
    <cellStyle name="Comma 3 7 5 3 2" xfId="14866"/>
    <cellStyle name="Comma 3 7 5 3 3" xfId="14867"/>
    <cellStyle name="Comma 3 7 5 4" xfId="14868"/>
    <cellStyle name="Comma 3 7 5 4 2" xfId="14869"/>
    <cellStyle name="Comma 3 7 5 4 3" xfId="14870"/>
    <cellStyle name="Comma 3 7 5 5" xfId="14871"/>
    <cellStyle name="Comma 3 7 5 5 2" xfId="14872"/>
    <cellStyle name="Comma 3 7 5 5 3" xfId="14873"/>
    <cellStyle name="Comma 3 7 5 6" xfId="14874"/>
    <cellStyle name="Comma 3 7 5 7" xfId="14875"/>
    <cellStyle name="Comma 3 7 6" xfId="14876"/>
    <cellStyle name="Comma 3 7 6 2" xfId="14877"/>
    <cellStyle name="Comma 3 7 6 3" xfId="14878"/>
    <cellStyle name="Comma 3 7 7" xfId="14879"/>
    <cellStyle name="Comma 3 7 7 2" xfId="14880"/>
    <cellStyle name="Comma 3 7 7 3" xfId="14881"/>
    <cellStyle name="Comma 3 7 8" xfId="14882"/>
    <cellStyle name="Comma 3 7 8 2" xfId="14883"/>
    <cellStyle name="Comma 3 7 8 3" xfId="14884"/>
    <cellStyle name="Comma 3 7 9" xfId="14885"/>
    <cellStyle name="Comma 3 7 9 2" xfId="14886"/>
    <cellStyle name="Comma 3 7 9 3" xfId="14887"/>
    <cellStyle name="Comma 3 8" xfId="14888"/>
    <cellStyle name="Comma 3 8 2" xfId="14889"/>
    <cellStyle name="Comma 3 8 2 2" xfId="14890"/>
    <cellStyle name="Comma 3 8 2 2 2" xfId="14891"/>
    <cellStyle name="Comma 3 8 2 2 3" xfId="14892"/>
    <cellStyle name="Comma 3 8 2 3" xfId="14893"/>
    <cellStyle name="Comma 3 8 2 3 2" xfId="14894"/>
    <cellStyle name="Comma 3 8 2 3 3" xfId="14895"/>
    <cellStyle name="Comma 3 8 2 4" xfId="14896"/>
    <cellStyle name="Comma 3 8 2 4 2" xfId="14897"/>
    <cellStyle name="Comma 3 8 2 4 3" xfId="14898"/>
    <cellStyle name="Comma 3 8 2 5" xfId="14899"/>
    <cellStyle name="Comma 3 8 2 5 2" xfId="14900"/>
    <cellStyle name="Comma 3 8 2 5 3" xfId="14901"/>
    <cellStyle name="Comma 3 8 2 6" xfId="14902"/>
    <cellStyle name="Comma 3 8 2 7" xfId="14903"/>
    <cellStyle name="Comma 3 8 3" xfId="14904"/>
    <cellStyle name="Comma 3 8 3 2" xfId="14905"/>
    <cellStyle name="Comma 3 8 3 3" xfId="14906"/>
    <cellStyle name="Comma 3 8 4" xfId="14907"/>
    <cellStyle name="Comma 3 8 4 2" xfId="14908"/>
    <cellStyle name="Comma 3 8 4 3" xfId="14909"/>
    <cellStyle name="Comma 3 8 5" xfId="14910"/>
    <cellStyle name="Comma 3 8 5 2" xfId="14911"/>
    <cellStyle name="Comma 3 8 5 3" xfId="14912"/>
    <cellStyle name="Comma 3 8 6" xfId="14913"/>
    <cellStyle name="Comma 3 8 6 2" xfId="14914"/>
    <cellStyle name="Comma 3 8 6 3" xfId="14915"/>
    <cellStyle name="Comma 3 8 7" xfId="14916"/>
    <cellStyle name="Comma 3 8 8" xfId="14917"/>
    <cellStyle name="Comma 3 9" xfId="14918"/>
    <cellStyle name="Comma 3 9 2" xfId="14919"/>
    <cellStyle name="Comma 3 9 2 2" xfId="14920"/>
    <cellStyle name="Comma 3 9 2 2 2" xfId="14921"/>
    <cellStyle name="Comma 3 9 2 2 3" xfId="14922"/>
    <cellStyle name="Comma 3 9 2 3" xfId="14923"/>
    <cellStyle name="Comma 3 9 2 3 2" xfId="14924"/>
    <cellStyle name="Comma 3 9 2 3 3" xfId="14925"/>
    <cellStyle name="Comma 3 9 2 4" xfId="14926"/>
    <cellStyle name="Comma 3 9 2 4 2" xfId="14927"/>
    <cellStyle name="Comma 3 9 2 4 3" xfId="14928"/>
    <cellStyle name="Comma 3 9 2 5" xfId="14929"/>
    <cellStyle name="Comma 3 9 2 5 2" xfId="14930"/>
    <cellStyle name="Comma 3 9 2 5 3" xfId="14931"/>
    <cellStyle name="Comma 3 9 2 6" xfId="14932"/>
    <cellStyle name="Comma 3 9 2 7" xfId="14933"/>
    <cellStyle name="Comma 3 9 3" xfId="14934"/>
    <cellStyle name="Comma 3 9 3 2" xfId="14935"/>
    <cellStyle name="Comma 3 9 3 3" xfId="14936"/>
    <cellStyle name="Comma 3 9 4" xfId="14937"/>
    <cellStyle name="Comma 3 9 4 2" xfId="14938"/>
    <cellStyle name="Comma 3 9 4 3" xfId="14939"/>
    <cellStyle name="Comma 3 9 5" xfId="14940"/>
    <cellStyle name="Comma 3 9 5 2" xfId="14941"/>
    <cellStyle name="Comma 3 9 5 3" xfId="14942"/>
    <cellStyle name="Comma 3 9 6" xfId="14943"/>
    <cellStyle name="Comma 3 9 6 2" xfId="14944"/>
    <cellStyle name="Comma 3 9 6 3" xfId="14945"/>
    <cellStyle name="Comma 3 9 7" xfId="14946"/>
    <cellStyle name="Comma 3 9 8" xfId="14947"/>
    <cellStyle name="Comma 30" xfId="14948"/>
    <cellStyle name="Comma 30 2" xfId="14949"/>
    <cellStyle name="Comma 30 2 2" xfId="14950"/>
    <cellStyle name="Comma 30 3" xfId="14951"/>
    <cellStyle name="Comma 31" xfId="14952"/>
    <cellStyle name="Comma 31 2" xfId="14953"/>
    <cellStyle name="Comma 31 2 2" xfId="14954"/>
    <cellStyle name="Comma 31 3" xfId="14955"/>
    <cellStyle name="Comma 32" xfId="14956"/>
    <cellStyle name="Comma 32 2" xfId="14957"/>
    <cellStyle name="Comma 32 2 2" xfId="14958"/>
    <cellStyle name="Comma 32 3" xfId="14959"/>
    <cellStyle name="Comma 33" xfId="14960"/>
    <cellStyle name="Comma 33 2" xfId="14961"/>
    <cellStyle name="Comma 33 2 2" xfId="14962"/>
    <cellStyle name="Comma 33 3" xfId="14963"/>
    <cellStyle name="Comma 34" xfId="14964"/>
    <cellStyle name="Comma 34 2" xfId="14965"/>
    <cellStyle name="Comma 34 2 2" xfId="14966"/>
    <cellStyle name="Comma 34 3" xfId="14967"/>
    <cellStyle name="Comma 35" xfId="14968"/>
    <cellStyle name="Comma 35 2" xfId="14969"/>
    <cellStyle name="Comma 35 2 2" xfId="14970"/>
    <cellStyle name="Comma 35 3" xfId="14971"/>
    <cellStyle name="Comma 36" xfId="14972"/>
    <cellStyle name="Comma 37" xfId="14973"/>
    <cellStyle name="Comma 38" xfId="14974"/>
    <cellStyle name="Comma 39" xfId="14975"/>
    <cellStyle name="Comma 4" xfId="690"/>
    <cellStyle name="Comma 4 10" xfId="14976"/>
    <cellStyle name="Comma 4 10 2" xfId="14977"/>
    <cellStyle name="Comma 4 10 2 2" xfId="14978"/>
    <cellStyle name="Comma 4 10 2 2 2" xfId="14979"/>
    <cellStyle name="Comma 4 10 2 2 3" xfId="14980"/>
    <cellStyle name="Comma 4 10 2 3" xfId="14981"/>
    <cellStyle name="Comma 4 10 2 3 2" xfId="14982"/>
    <cellStyle name="Comma 4 10 2 3 3" xfId="14983"/>
    <cellStyle name="Comma 4 10 2 4" xfId="14984"/>
    <cellStyle name="Comma 4 10 2 4 2" xfId="14985"/>
    <cellStyle name="Comma 4 10 2 4 3" xfId="14986"/>
    <cellStyle name="Comma 4 10 2 5" xfId="14987"/>
    <cellStyle name="Comma 4 10 2 5 2" xfId="14988"/>
    <cellStyle name="Comma 4 10 2 5 3" xfId="14989"/>
    <cellStyle name="Comma 4 10 2 6" xfId="14990"/>
    <cellStyle name="Comma 4 10 2 7" xfId="14991"/>
    <cellStyle name="Comma 4 10 3" xfId="14992"/>
    <cellStyle name="Comma 4 10 3 2" xfId="14993"/>
    <cellStyle name="Comma 4 10 3 3" xfId="14994"/>
    <cellStyle name="Comma 4 10 4" xfId="14995"/>
    <cellStyle name="Comma 4 10 4 2" xfId="14996"/>
    <cellStyle name="Comma 4 10 4 3" xfId="14997"/>
    <cellStyle name="Comma 4 10 5" xfId="14998"/>
    <cellStyle name="Comma 4 10 5 2" xfId="14999"/>
    <cellStyle name="Comma 4 10 5 3" xfId="15000"/>
    <cellStyle name="Comma 4 10 6" xfId="15001"/>
    <cellStyle name="Comma 4 10 6 2" xfId="15002"/>
    <cellStyle name="Comma 4 10 6 3" xfId="15003"/>
    <cellStyle name="Comma 4 10 7" xfId="15004"/>
    <cellStyle name="Comma 4 10 8" xfId="15005"/>
    <cellStyle name="Comma 4 11" xfId="15006"/>
    <cellStyle name="Comma 4 11 2" xfId="15007"/>
    <cellStyle name="Comma 4 11 2 2" xfId="15008"/>
    <cellStyle name="Comma 4 11 2 3" xfId="15009"/>
    <cellStyle name="Comma 4 11 3" xfId="15010"/>
    <cellStyle name="Comma 4 11 3 2" xfId="15011"/>
    <cellStyle name="Comma 4 11 3 3" xfId="15012"/>
    <cellStyle name="Comma 4 11 4" xfId="15013"/>
    <cellStyle name="Comma 4 11 4 2" xfId="15014"/>
    <cellStyle name="Comma 4 11 4 3" xfId="15015"/>
    <cellStyle name="Comma 4 11 5" xfId="15016"/>
    <cellStyle name="Comma 4 11 5 2" xfId="15017"/>
    <cellStyle name="Comma 4 11 5 3" xfId="15018"/>
    <cellStyle name="Comma 4 11 6" xfId="15019"/>
    <cellStyle name="Comma 4 11 7" xfId="15020"/>
    <cellStyle name="Comma 4 12" xfId="15021"/>
    <cellStyle name="Comma 4 12 2" xfId="15022"/>
    <cellStyle name="Comma 4 12 2 2" xfId="15023"/>
    <cellStyle name="Comma 4 12 2 3" xfId="15024"/>
    <cellStyle name="Comma 4 12 3" xfId="15025"/>
    <cellStyle name="Comma 4 12 3 2" xfId="15026"/>
    <cellStyle name="Comma 4 12 3 3" xfId="15027"/>
    <cellStyle name="Comma 4 12 4" xfId="15028"/>
    <cellStyle name="Comma 4 12 4 2" xfId="15029"/>
    <cellStyle name="Comma 4 12 4 3" xfId="15030"/>
    <cellStyle name="Comma 4 12 5" xfId="15031"/>
    <cellStyle name="Comma 4 12 5 2" xfId="15032"/>
    <cellStyle name="Comma 4 12 5 3" xfId="15033"/>
    <cellStyle name="Comma 4 12 6" xfId="15034"/>
    <cellStyle name="Comma 4 12 7" xfId="15035"/>
    <cellStyle name="Comma 4 13" xfId="15036"/>
    <cellStyle name="Comma 4 13 2" xfId="15037"/>
    <cellStyle name="Comma 4 13 2 2" xfId="15038"/>
    <cellStyle name="Comma 4 13 2 3" xfId="15039"/>
    <cellStyle name="Comma 4 13 3" xfId="15040"/>
    <cellStyle name="Comma 4 13 3 2" xfId="15041"/>
    <cellStyle name="Comma 4 13 3 3" xfId="15042"/>
    <cellStyle name="Comma 4 13 4" xfId="15043"/>
    <cellStyle name="Comma 4 13 4 2" xfId="15044"/>
    <cellStyle name="Comma 4 13 4 3" xfId="15045"/>
    <cellStyle name="Comma 4 13 5" xfId="15046"/>
    <cellStyle name="Comma 4 13 5 2" xfId="15047"/>
    <cellStyle name="Comma 4 13 5 3" xfId="15048"/>
    <cellStyle name="Comma 4 13 6" xfId="15049"/>
    <cellStyle name="Comma 4 13 7" xfId="15050"/>
    <cellStyle name="Comma 4 14" xfId="15051"/>
    <cellStyle name="Comma 4 14 2" xfId="15052"/>
    <cellStyle name="Comma 4 14 2 2" xfId="15053"/>
    <cellStyle name="Comma 4 14 2 3" xfId="15054"/>
    <cellStyle name="Comma 4 14 3" xfId="15055"/>
    <cellStyle name="Comma 4 14 3 2" xfId="15056"/>
    <cellStyle name="Comma 4 14 3 3" xfId="15057"/>
    <cellStyle name="Comma 4 14 4" xfId="15058"/>
    <cellStyle name="Comma 4 14 4 2" xfId="15059"/>
    <cellStyle name="Comma 4 14 4 3" xfId="15060"/>
    <cellStyle name="Comma 4 14 5" xfId="15061"/>
    <cellStyle name="Comma 4 14 5 2" xfId="15062"/>
    <cellStyle name="Comma 4 14 5 3" xfId="15063"/>
    <cellStyle name="Comma 4 14 6" xfId="15064"/>
    <cellStyle name="Comma 4 14 7" xfId="15065"/>
    <cellStyle name="Comma 4 15" xfId="15066"/>
    <cellStyle name="Comma 4 15 2" xfId="15067"/>
    <cellStyle name="Comma 4 15 2 2" xfId="15068"/>
    <cellStyle name="Comma 4 15 2 3" xfId="15069"/>
    <cellStyle name="Comma 4 15 3" xfId="15070"/>
    <cellStyle name="Comma 4 15 3 2" xfId="15071"/>
    <cellStyle name="Comma 4 15 3 3" xfId="15072"/>
    <cellStyle name="Comma 4 15 4" xfId="15073"/>
    <cellStyle name="Comma 4 15 4 2" xfId="15074"/>
    <cellStyle name="Comma 4 15 4 3" xfId="15075"/>
    <cellStyle name="Comma 4 15 5" xfId="15076"/>
    <cellStyle name="Comma 4 15 5 2" xfId="15077"/>
    <cellStyle name="Comma 4 15 5 3" xfId="15078"/>
    <cellStyle name="Comma 4 15 6" xfId="15079"/>
    <cellStyle name="Comma 4 15 7" xfId="15080"/>
    <cellStyle name="Comma 4 16" xfId="15081"/>
    <cellStyle name="Comma 4 16 2" xfId="15082"/>
    <cellStyle name="Comma 4 16 3" xfId="15083"/>
    <cellStyle name="Comma 4 17" xfId="15084"/>
    <cellStyle name="Comma 4 17 2" xfId="15085"/>
    <cellStyle name="Comma 4 17 3" xfId="15086"/>
    <cellStyle name="Comma 4 18" xfId="15087"/>
    <cellStyle name="Comma 4 18 2" xfId="15088"/>
    <cellStyle name="Comma 4 18 3" xfId="15089"/>
    <cellStyle name="Comma 4 19" xfId="15090"/>
    <cellStyle name="Comma 4 19 2" xfId="15091"/>
    <cellStyle name="Comma 4 19 3" xfId="15092"/>
    <cellStyle name="Comma 4 2" xfId="691"/>
    <cellStyle name="Comma 4 2 10" xfId="15094"/>
    <cellStyle name="Comma 4 2 10 2" xfId="15095"/>
    <cellStyle name="Comma 4 2 10 2 2" xfId="15096"/>
    <cellStyle name="Comma 4 2 10 2 3" xfId="15097"/>
    <cellStyle name="Comma 4 2 10 3" xfId="15098"/>
    <cellStyle name="Comma 4 2 10 3 2" xfId="15099"/>
    <cellStyle name="Comma 4 2 10 3 3" xfId="15100"/>
    <cellStyle name="Comma 4 2 10 4" xfId="15101"/>
    <cellStyle name="Comma 4 2 10 4 2" xfId="15102"/>
    <cellStyle name="Comma 4 2 10 4 3" xfId="15103"/>
    <cellStyle name="Comma 4 2 10 5" xfId="15104"/>
    <cellStyle name="Comma 4 2 10 5 2" xfId="15105"/>
    <cellStyle name="Comma 4 2 10 5 3" xfId="15106"/>
    <cellStyle name="Comma 4 2 10 6" xfId="15107"/>
    <cellStyle name="Comma 4 2 10 7" xfId="15108"/>
    <cellStyle name="Comma 4 2 11" xfId="15109"/>
    <cellStyle name="Comma 4 2 11 2" xfId="15110"/>
    <cellStyle name="Comma 4 2 11 2 2" xfId="15111"/>
    <cellStyle name="Comma 4 2 11 2 3" xfId="15112"/>
    <cellStyle name="Comma 4 2 11 3" xfId="15113"/>
    <cellStyle name="Comma 4 2 11 3 2" xfId="15114"/>
    <cellStyle name="Comma 4 2 11 3 3" xfId="15115"/>
    <cellStyle name="Comma 4 2 11 4" xfId="15116"/>
    <cellStyle name="Comma 4 2 11 4 2" xfId="15117"/>
    <cellStyle name="Comma 4 2 11 4 3" xfId="15118"/>
    <cellStyle name="Comma 4 2 11 5" xfId="15119"/>
    <cellStyle name="Comma 4 2 11 5 2" xfId="15120"/>
    <cellStyle name="Comma 4 2 11 5 3" xfId="15121"/>
    <cellStyle name="Comma 4 2 11 6" xfId="15122"/>
    <cellStyle name="Comma 4 2 11 7" xfId="15123"/>
    <cellStyle name="Comma 4 2 12" xfId="15124"/>
    <cellStyle name="Comma 4 2 12 2" xfId="15125"/>
    <cellStyle name="Comma 4 2 12 2 2" xfId="15126"/>
    <cellStyle name="Comma 4 2 12 2 3" xfId="15127"/>
    <cellStyle name="Comma 4 2 12 3" xfId="15128"/>
    <cellStyle name="Comma 4 2 12 3 2" xfId="15129"/>
    <cellStyle name="Comma 4 2 12 3 3" xfId="15130"/>
    <cellStyle name="Comma 4 2 12 4" xfId="15131"/>
    <cellStyle name="Comma 4 2 12 4 2" xfId="15132"/>
    <cellStyle name="Comma 4 2 12 4 3" xfId="15133"/>
    <cellStyle name="Comma 4 2 12 5" xfId="15134"/>
    <cellStyle name="Comma 4 2 12 5 2" xfId="15135"/>
    <cellStyle name="Comma 4 2 12 5 3" xfId="15136"/>
    <cellStyle name="Comma 4 2 12 6" xfId="15137"/>
    <cellStyle name="Comma 4 2 12 7" xfId="15138"/>
    <cellStyle name="Comma 4 2 13" xfId="15139"/>
    <cellStyle name="Comma 4 2 13 2" xfId="15140"/>
    <cellStyle name="Comma 4 2 13 3" xfId="15141"/>
    <cellStyle name="Comma 4 2 14" xfId="15142"/>
    <cellStyle name="Comma 4 2 14 2" xfId="15143"/>
    <cellStyle name="Comma 4 2 14 3" xfId="15144"/>
    <cellStyle name="Comma 4 2 15" xfId="15145"/>
    <cellStyle name="Comma 4 2 15 2" xfId="15146"/>
    <cellStyle name="Comma 4 2 15 3" xfId="15147"/>
    <cellStyle name="Comma 4 2 16" xfId="15148"/>
    <cellStyle name="Comma 4 2 16 2" xfId="15149"/>
    <cellStyle name="Comma 4 2 16 3" xfId="15150"/>
    <cellStyle name="Comma 4 2 17" xfId="15151"/>
    <cellStyle name="Comma 4 2 18" xfId="15152"/>
    <cellStyle name="Comma 4 2 19" xfId="15093"/>
    <cellStyle name="Comma 4 2 2" xfId="692"/>
    <cellStyle name="Comma 4 2 2 10" xfId="15154"/>
    <cellStyle name="Comma 4 2 2 10 2" xfId="15155"/>
    <cellStyle name="Comma 4 2 2 10 2 2" xfId="15156"/>
    <cellStyle name="Comma 4 2 2 10 2 3" xfId="15157"/>
    <cellStyle name="Comma 4 2 2 10 3" xfId="15158"/>
    <cellStyle name="Comma 4 2 2 10 3 2" xfId="15159"/>
    <cellStyle name="Comma 4 2 2 10 3 3" xfId="15160"/>
    <cellStyle name="Comma 4 2 2 10 4" xfId="15161"/>
    <cellStyle name="Comma 4 2 2 10 4 2" xfId="15162"/>
    <cellStyle name="Comma 4 2 2 10 4 3" xfId="15163"/>
    <cellStyle name="Comma 4 2 2 10 5" xfId="15164"/>
    <cellStyle name="Comma 4 2 2 10 5 2" xfId="15165"/>
    <cellStyle name="Comma 4 2 2 10 5 3" xfId="15166"/>
    <cellStyle name="Comma 4 2 2 10 6" xfId="15167"/>
    <cellStyle name="Comma 4 2 2 10 7" xfId="15168"/>
    <cellStyle name="Comma 4 2 2 11" xfId="15169"/>
    <cellStyle name="Comma 4 2 2 11 2" xfId="15170"/>
    <cellStyle name="Comma 4 2 2 11 3" xfId="15171"/>
    <cellStyle name="Comma 4 2 2 12" xfId="15172"/>
    <cellStyle name="Comma 4 2 2 12 2" xfId="15173"/>
    <cellStyle name="Comma 4 2 2 12 3" xfId="15174"/>
    <cellStyle name="Comma 4 2 2 13" xfId="15175"/>
    <cellStyle name="Comma 4 2 2 13 2" xfId="15176"/>
    <cellStyle name="Comma 4 2 2 13 3" xfId="15177"/>
    <cellStyle name="Comma 4 2 2 14" xfId="15178"/>
    <cellStyle name="Comma 4 2 2 14 2" xfId="15179"/>
    <cellStyle name="Comma 4 2 2 14 3" xfId="15180"/>
    <cellStyle name="Comma 4 2 2 15" xfId="15181"/>
    <cellStyle name="Comma 4 2 2 16" xfId="15182"/>
    <cellStyle name="Comma 4 2 2 17" xfId="15153"/>
    <cellStyle name="Comma 4 2 2 2" xfId="1538"/>
    <cellStyle name="Comma 4 2 2 2 10" xfId="15184"/>
    <cellStyle name="Comma 4 2 2 2 10 2" xfId="15185"/>
    <cellStyle name="Comma 4 2 2 2 10 3" xfId="15186"/>
    <cellStyle name="Comma 4 2 2 2 11" xfId="15187"/>
    <cellStyle name="Comma 4 2 2 2 11 2" xfId="15188"/>
    <cellStyle name="Comma 4 2 2 2 11 3" xfId="15189"/>
    <cellStyle name="Comma 4 2 2 2 12" xfId="15190"/>
    <cellStyle name="Comma 4 2 2 2 12 2" xfId="15191"/>
    <cellStyle name="Comma 4 2 2 2 12 3" xfId="15192"/>
    <cellStyle name="Comma 4 2 2 2 13" xfId="15193"/>
    <cellStyle name="Comma 4 2 2 2 13 2" xfId="15194"/>
    <cellStyle name="Comma 4 2 2 2 13 3" xfId="15195"/>
    <cellStyle name="Comma 4 2 2 2 14" xfId="15196"/>
    <cellStyle name="Comma 4 2 2 2 15" xfId="15197"/>
    <cellStyle name="Comma 4 2 2 2 16" xfId="15183"/>
    <cellStyle name="Comma 4 2 2 2 2" xfId="15198"/>
    <cellStyle name="Comma 4 2 2 2 2 10" xfId="15199"/>
    <cellStyle name="Comma 4 2 2 2 2 10 2" xfId="15200"/>
    <cellStyle name="Comma 4 2 2 2 2 10 3" xfId="15201"/>
    <cellStyle name="Comma 4 2 2 2 2 11" xfId="15202"/>
    <cellStyle name="Comma 4 2 2 2 2 11 2" xfId="15203"/>
    <cellStyle name="Comma 4 2 2 2 2 11 3" xfId="15204"/>
    <cellStyle name="Comma 4 2 2 2 2 12" xfId="15205"/>
    <cellStyle name="Comma 4 2 2 2 2 12 2" xfId="15206"/>
    <cellStyle name="Comma 4 2 2 2 2 12 3" xfId="15207"/>
    <cellStyle name="Comma 4 2 2 2 2 13" xfId="15208"/>
    <cellStyle name="Comma 4 2 2 2 2 14" xfId="15209"/>
    <cellStyle name="Comma 4 2 2 2 2 2" xfId="15210"/>
    <cellStyle name="Comma 4 2 2 2 2 2 10" xfId="15211"/>
    <cellStyle name="Comma 4 2 2 2 2 2 11" xfId="15212"/>
    <cellStyle name="Comma 4 2 2 2 2 2 2" xfId="15213"/>
    <cellStyle name="Comma 4 2 2 2 2 2 2 2" xfId="15214"/>
    <cellStyle name="Comma 4 2 2 2 2 2 2 2 2" xfId="15215"/>
    <cellStyle name="Comma 4 2 2 2 2 2 2 2 2 2" xfId="15216"/>
    <cellStyle name="Comma 4 2 2 2 2 2 2 2 2 3" xfId="15217"/>
    <cellStyle name="Comma 4 2 2 2 2 2 2 2 3" xfId="15218"/>
    <cellStyle name="Comma 4 2 2 2 2 2 2 2 3 2" xfId="15219"/>
    <cellStyle name="Comma 4 2 2 2 2 2 2 2 3 3" xfId="15220"/>
    <cellStyle name="Comma 4 2 2 2 2 2 2 2 4" xfId="15221"/>
    <cellStyle name="Comma 4 2 2 2 2 2 2 2 4 2" xfId="15222"/>
    <cellStyle name="Comma 4 2 2 2 2 2 2 2 4 3" xfId="15223"/>
    <cellStyle name="Comma 4 2 2 2 2 2 2 2 5" xfId="15224"/>
    <cellStyle name="Comma 4 2 2 2 2 2 2 2 5 2" xfId="15225"/>
    <cellStyle name="Comma 4 2 2 2 2 2 2 2 5 3" xfId="15226"/>
    <cellStyle name="Comma 4 2 2 2 2 2 2 2 6" xfId="15227"/>
    <cellStyle name="Comma 4 2 2 2 2 2 2 2 7" xfId="15228"/>
    <cellStyle name="Comma 4 2 2 2 2 2 2 3" xfId="15229"/>
    <cellStyle name="Comma 4 2 2 2 2 2 2 3 2" xfId="15230"/>
    <cellStyle name="Comma 4 2 2 2 2 2 2 3 3" xfId="15231"/>
    <cellStyle name="Comma 4 2 2 2 2 2 2 4" xfId="15232"/>
    <cellStyle name="Comma 4 2 2 2 2 2 2 4 2" xfId="15233"/>
    <cellStyle name="Comma 4 2 2 2 2 2 2 4 3" xfId="15234"/>
    <cellStyle name="Comma 4 2 2 2 2 2 2 5" xfId="15235"/>
    <cellStyle name="Comma 4 2 2 2 2 2 2 5 2" xfId="15236"/>
    <cellStyle name="Comma 4 2 2 2 2 2 2 5 3" xfId="15237"/>
    <cellStyle name="Comma 4 2 2 2 2 2 2 6" xfId="15238"/>
    <cellStyle name="Comma 4 2 2 2 2 2 2 6 2" xfId="15239"/>
    <cellStyle name="Comma 4 2 2 2 2 2 2 6 3" xfId="15240"/>
    <cellStyle name="Comma 4 2 2 2 2 2 2 7" xfId="15241"/>
    <cellStyle name="Comma 4 2 2 2 2 2 2 8" xfId="15242"/>
    <cellStyle name="Comma 4 2 2 2 2 2 3" xfId="15243"/>
    <cellStyle name="Comma 4 2 2 2 2 2 3 2" xfId="15244"/>
    <cellStyle name="Comma 4 2 2 2 2 2 3 2 2" xfId="15245"/>
    <cellStyle name="Comma 4 2 2 2 2 2 3 2 3" xfId="15246"/>
    <cellStyle name="Comma 4 2 2 2 2 2 3 3" xfId="15247"/>
    <cellStyle name="Comma 4 2 2 2 2 2 3 3 2" xfId="15248"/>
    <cellStyle name="Comma 4 2 2 2 2 2 3 3 3" xfId="15249"/>
    <cellStyle name="Comma 4 2 2 2 2 2 3 4" xfId="15250"/>
    <cellStyle name="Comma 4 2 2 2 2 2 3 4 2" xfId="15251"/>
    <cellStyle name="Comma 4 2 2 2 2 2 3 4 3" xfId="15252"/>
    <cellStyle name="Comma 4 2 2 2 2 2 3 5" xfId="15253"/>
    <cellStyle name="Comma 4 2 2 2 2 2 3 5 2" xfId="15254"/>
    <cellStyle name="Comma 4 2 2 2 2 2 3 5 3" xfId="15255"/>
    <cellStyle name="Comma 4 2 2 2 2 2 3 6" xfId="15256"/>
    <cellStyle name="Comma 4 2 2 2 2 2 3 7" xfId="15257"/>
    <cellStyle name="Comma 4 2 2 2 2 2 4" xfId="15258"/>
    <cellStyle name="Comma 4 2 2 2 2 2 4 2" xfId="15259"/>
    <cellStyle name="Comma 4 2 2 2 2 2 4 2 2" xfId="15260"/>
    <cellStyle name="Comma 4 2 2 2 2 2 4 2 3" xfId="15261"/>
    <cellStyle name="Comma 4 2 2 2 2 2 4 3" xfId="15262"/>
    <cellStyle name="Comma 4 2 2 2 2 2 4 3 2" xfId="15263"/>
    <cellStyle name="Comma 4 2 2 2 2 2 4 3 3" xfId="15264"/>
    <cellStyle name="Comma 4 2 2 2 2 2 4 4" xfId="15265"/>
    <cellStyle name="Comma 4 2 2 2 2 2 4 4 2" xfId="15266"/>
    <cellStyle name="Comma 4 2 2 2 2 2 4 4 3" xfId="15267"/>
    <cellStyle name="Comma 4 2 2 2 2 2 4 5" xfId="15268"/>
    <cellStyle name="Comma 4 2 2 2 2 2 4 5 2" xfId="15269"/>
    <cellStyle name="Comma 4 2 2 2 2 2 4 5 3" xfId="15270"/>
    <cellStyle name="Comma 4 2 2 2 2 2 4 6" xfId="15271"/>
    <cellStyle name="Comma 4 2 2 2 2 2 4 7" xfId="15272"/>
    <cellStyle name="Comma 4 2 2 2 2 2 5" xfId="15273"/>
    <cellStyle name="Comma 4 2 2 2 2 2 5 2" xfId="15274"/>
    <cellStyle name="Comma 4 2 2 2 2 2 5 2 2" xfId="15275"/>
    <cellStyle name="Comma 4 2 2 2 2 2 5 2 3" xfId="15276"/>
    <cellStyle name="Comma 4 2 2 2 2 2 5 3" xfId="15277"/>
    <cellStyle name="Comma 4 2 2 2 2 2 5 3 2" xfId="15278"/>
    <cellStyle name="Comma 4 2 2 2 2 2 5 3 3" xfId="15279"/>
    <cellStyle name="Comma 4 2 2 2 2 2 5 4" xfId="15280"/>
    <cellStyle name="Comma 4 2 2 2 2 2 5 4 2" xfId="15281"/>
    <cellStyle name="Comma 4 2 2 2 2 2 5 4 3" xfId="15282"/>
    <cellStyle name="Comma 4 2 2 2 2 2 5 5" xfId="15283"/>
    <cellStyle name="Comma 4 2 2 2 2 2 5 5 2" xfId="15284"/>
    <cellStyle name="Comma 4 2 2 2 2 2 5 5 3" xfId="15285"/>
    <cellStyle name="Comma 4 2 2 2 2 2 5 6" xfId="15286"/>
    <cellStyle name="Comma 4 2 2 2 2 2 5 7" xfId="15287"/>
    <cellStyle name="Comma 4 2 2 2 2 2 6" xfId="15288"/>
    <cellStyle name="Comma 4 2 2 2 2 2 6 2" xfId="15289"/>
    <cellStyle name="Comma 4 2 2 2 2 2 6 3" xfId="15290"/>
    <cellStyle name="Comma 4 2 2 2 2 2 7" xfId="15291"/>
    <cellStyle name="Comma 4 2 2 2 2 2 7 2" xfId="15292"/>
    <cellStyle name="Comma 4 2 2 2 2 2 7 3" xfId="15293"/>
    <cellStyle name="Comma 4 2 2 2 2 2 8" xfId="15294"/>
    <cellStyle name="Comma 4 2 2 2 2 2 8 2" xfId="15295"/>
    <cellStyle name="Comma 4 2 2 2 2 2 8 3" xfId="15296"/>
    <cellStyle name="Comma 4 2 2 2 2 2 9" xfId="15297"/>
    <cellStyle name="Comma 4 2 2 2 2 2 9 2" xfId="15298"/>
    <cellStyle name="Comma 4 2 2 2 2 2 9 3" xfId="15299"/>
    <cellStyle name="Comma 4 2 2 2 2 3" xfId="15300"/>
    <cellStyle name="Comma 4 2 2 2 2 3 2" xfId="15301"/>
    <cellStyle name="Comma 4 2 2 2 2 3 2 2" xfId="15302"/>
    <cellStyle name="Comma 4 2 2 2 2 3 2 2 2" xfId="15303"/>
    <cellStyle name="Comma 4 2 2 2 2 3 2 2 3" xfId="15304"/>
    <cellStyle name="Comma 4 2 2 2 2 3 2 3" xfId="15305"/>
    <cellStyle name="Comma 4 2 2 2 2 3 2 3 2" xfId="15306"/>
    <cellStyle name="Comma 4 2 2 2 2 3 2 3 3" xfId="15307"/>
    <cellStyle name="Comma 4 2 2 2 2 3 2 4" xfId="15308"/>
    <cellStyle name="Comma 4 2 2 2 2 3 2 4 2" xfId="15309"/>
    <cellStyle name="Comma 4 2 2 2 2 3 2 4 3" xfId="15310"/>
    <cellStyle name="Comma 4 2 2 2 2 3 2 5" xfId="15311"/>
    <cellStyle name="Comma 4 2 2 2 2 3 2 5 2" xfId="15312"/>
    <cellStyle name="Comma 4 2 2 2 2 3 2 5 3" xfId="15313"/>
    <cellStyle name="Comma 4 2 2 2 2 3 2 6" xfId="15314"/>
    <cellStyle name="Comma 4 2 2 2 2 3 2 7" xfId="15315"/>
    <cellStyle name="Comma 4 2 2 2 2 3 3" xfId="15316"/>
    <cellStyle name="Comma 4 2 2 2 2 3 3 2" xfId="15317"/>
    <cellStyle name="Comma 4 2 2 2 2 3 3 3" xfId="15318"/>
    <cellStyle name="Comma 4 2 2 2 2 3 4" xfId="15319"/>
    <cellStyle name="Comma 4 2 2 2 2 3 4 2" xfId="15320"/>
    <cellStyle name="Comma 4 2 2 2 2 3 4 3" xfId="15321"/>
    <cellStyle name="Comma 4 2 2 2 2 3 5" xfId="15322"/>
    <cellStyle name="Comma 4 2 2 2 2 3 5 2" xfId="15323"/>
    <cellStyle name="Comma 4 2 2 2 2 3 5 3" xfId="15324"/>
    <cellStyle name="Comma 4 2 2 2 2 3 6" xfId="15325"/>
    <cellStyle name="Comma 4 2 2 2 2 3 6 2" xfId="15326"/>
    <cellStyle name="Comma 4 2 2 2 2 3 6 3" xfId="15327"/>
    <cellStyle name="Comma 4 2 2 2 2 3 7" xfId="15328"/>
    <cellStyle name="Comma 4 2 2 2 2 3 8" xfId="15329"/>
    <cellStyle name="Comma 4 2 2 2 2 4" xfId="15330"/>
    <cellStyle name="Comma 4 2 2 2 2 4 2" xfId="15331"/>
    <cellStyle name="Comma 4 2 2 2 2 4 2 2" xfId="15332"/>
    <cellStyle name="Comma 4 2 2 2 2 4 2 2 2" xfId="15333"/>
    <cellStyle name="Comma 4 2 2 2 2 4 2 2 3" xfId="15334"/>
    <cellStyle name="Comma 4 2 2 2 2 4 2 3" xfId="15335"/>
    <cellStyle name="Comma 4 2 2 2 2 4 2 3 2" xfId="15336"/>
    <cellStyle name="Comma 4 2 2 2 2 4 2 3 3" xfId="15337"/>
    <cellStyle name="Comma 4 2 2 2 2 4 2 4" xfId="15338"/>
    <cellStyle name="Comma 4 2 2 2 2 4 2 4 2" xfId="15339"/>
    <cellStyle name="Comma 4 2 2 2 2 4 2 4 3" xfId="15340"/>
    <cellStyle name="Comma 4 2 2 2 2 4 2 5" xfId="15341"/>
    <cellStyle name="Comma 4 2 2 2 2 4 2 5 2" xfId="15342"/>
    <cellStyle name="Comma 4 2 2 2 2 4 2 5 3" xfId="15343"/>
    <cellStyle name="Comma 4 2 2 2 2 4 2 6" xfId="15344"/>
    <cellStyle name="Comma 4 2 2 2 2 4 2 7" xfId="15345"/>
    <cellStyle name="Comma 4 2 2 2 2 4 3" xfId="15346"/>
    <cellStyle name="Comma 4 2 2 2 2 4 3 2" xfId="15347"/>
    <cellStyle name="Comma 4 2 2 2 2 4 3 3" xfId="15348"/>
    <cellStyle name="Comma 4 2 2 2 2 4 4" xfId="15349"/>
    <cellStyle name="Comma 4 2 2 2 2 4 4 2" xfId="15350"/>
    <cellStyle name="Comma 4 2 2 2 2 4 4 3" xfId="15351"/>
    <cellStyle name="Comma 4 2 2 2 2 4 5" xfId="15352"/>
    <cellStyle name="Comma 4 2 2 2 2 4 5 2" xfId="15353"/>
    <cellStyle name="Comma 4 2 2 2 2 4 5 3" xfId="15354"/>
    <cellStyle name="Comma 4 2 2 2 2 4 6" xfId="15355"/>
    <cellStyle name="Comma 4 2 2 2 2 4 6 2" xfId="15356"/>
    <cellStyle name="Comma 4 2 2 2 2 4 6 3" xfId="15357"/>
    <cellStyle name="Comma 4 2 2 2 2 4 7" xfId="15358"/>
    <cellStyle name="Comma 4 2 2 2 2 4 8" xfId="15359"/>
    <cellStyle name="Comma 4 2 2 2 2 5" xfId="15360"/>
    <cellStyle name="Comma 4 2 2 2 2 5 2" xfId="15361"/>
    <cellStyle name="Comma 4 2 2 2 2 5 2 2" xfId="15362"/>
    <cellStyle name="Comma 4 2 2 2 2 5 2 3" xfId="15363"/>
    <cellStyle name="Comma 4 2 2 2 2 5 3" xfId="15364"/>
    <cellStyle name="Comma 4 2 2 2 2 5 3 2" xfId="15365"/>
    <cellStyle name="Comma 4 2 2 2 2 5 3 3" xfId="15366"/>
    <cellStyle name="Comma 4 2 2 2 2 5 4" xfId="15367"/>
    <cellStyle name="Comma 4 2 2 2 2 5 4 2" xfId="15368"/>
    <cellStyle name="Comma 4 2 2 2 2 5 4 3" xfId="15369"/>
    <cellStyle name="Comma 4 2 2 2 2 5 5" xfId="15370"/>
    <cellStyle name="Comma 4 2 2 2 2 5 5 2" xfId="15371"/>
    <cellStyle name="Comma 4 2 2 2 2 5 5 3" xfId="15372"/>
    <cellStyle name="Comma 4 2 2 2 2 5 6" xfId="15373"/>
    <cellStyle name="Comma 4 2 2 2 2 5 7" xfId="15374"/>
    <cellStyle name="Comma 4 2 2 2 2 6" xfId="15375"/>
    <cellStyle name="Comma 4 2 2 2 2 6 2" xfId="15376"/>
    <cellStyle name="Comma 4 2 2 2 2 6 2 2" xfId="15377"/>
    <cellStyle name="Comma 4 2 2 2 2 6 2 3" xfId="15378"/>
    <cellStyle name="Comma 4 2 2 2 2 6 3" xfId="15379"/>
    <cellStyle name="Comma 4 2 2 2 2 6 3 2" xfId="15380"/>
    <cellStyle name="Comma 4 2 2 2 2 6 3 3" xfId="15381"/>
    <cellStyle name="Comma 4 2 2 2 2 6 4" xfId="15382"/>
    <cellStyle name="Comma 4 2 2 2 2 6 4 2" xfId="15383"/>
    <cellStyle name="Comma 4 2 2 2 2 6 4 3" xfId="15384"/>
    <cellStyle name="Comma 4 2 2 2 2 6 5" xfId="15385"/>
    <cellStyle name="Comma 4 2 2 2 2 6 5 2" xfId="15386"/>
    <cellStyle name="Comma 4 2 2 2 2 6 5 3" xfId="15387"/>
    <cellStyle name="Comma 4 2 2 2 2 6 6" xfId="15388"/>
    <cellStyle name="Comma 4 2 2 2 2 6 7" xfId="15389"/>
    <cellStyle name="Comma 4 2 2 2 2 7" xfId="15390"/>
    <cellStyle name="Comma 4 2 2 2 2 7 2" xfId="15391"/>
    <cellStyle name="Comma 4 2 2 2 2 7 2 2" xfId="15392"/>
    <cellStyle name="Comma 4 2 2 2 2 7 2 3" xfId="15393"/>
    <cellStyle name="Comma 4 2 2 2 2 7 3" xfId="15394"/>
    <cellStyle name="Comma 4 2 2 2 2 7 3 2" xfId="15395"/>
    <cellStyle name="Comma 4 2 2 2 2 7 3 3" xfId="15396"/>
    <cellStyle name="Comma 4 2 2 2 2 7 4" xfId="15397"/>
    <cellStyle name="Comma 4 2 2 2 2 7 4 2" xfId="15398"/>
    <cellStyle name="Comma 4 2 2 2 2 7 4 3" xfId="15399"/>
    <cellStyle name="Comma 4 2 2 2 2 7 5" xfId="15400"/>
    <cellStyle name="Comma 4 2 2 2 2 7 5 2" xfId="15401"/>
    <cellStyle name="Comma 4 2 2 2 2 7 5 3" xfId="15402"/>
    <cellStyle name="Comma 4 2 2 2 2 7 6" xfId="15403"/>
    <cellStyle name="Comma 4 2 2 2 2 7 7" xfId="15404"/>
    <cellStyle name="Comma 4 2 2 2 2 8" xfId="15405"/>
    <cellStyle name="Comma 4 2 2 2 2 8 2" xfId="15406"/>
    <cellStyle name="Comma 4 2 2 2 2 8 2 2" xfId="15407"/>
    <cellStyle name="Comma 4 2 2 2 2 8 2 3" xfId="15408"/>
    <cellStyle name="Comma 4 2 2 2 2 8 3" xfId="15409"/>
    <cellStyle name="Comma 4 2 2 2 2 8 3 2" xfId="15410"/>
    <cellStyle name="Comma 4 2 2 2 2 8 3 3" xfId="15411"/>
    <cellStyle name="Comma 4 2 2 2 2 8 4" xfId="15412"/>
    <cellStyle name="Comma 4 2 2 2 2 8 4 2" xfId="15413"/>
    <cellStyle name="Comma 4 2 2 2 2 8 4 3" xfId="15414"/>
    <cellStyle name="Comma 4 2 2 2 2 8 5" xfId="15415"/>
    <cellStyle name="Comma 4 2 2 2 2 8 5 2" xfId="15416"/>
    <cellStyle name="Comma 4 2 2 2 2 8 5 3" xfId="15417"/>
    <cellStyle name="Comma 4 2 2 2 2 8 6" xfId="15418"/>
    <cellStyle name="Comma 4 2 2 2 2 8 7" xfId="15419"/>
    <cellStyle name="Comma 4 2 2 2 2 9" xfId="15420"/>
    <cellStyle name="Comma 4 2 2 2 2 9 2" xfId="15421"/>
    <cellStyle name="Comma 4 2 2 2 2 9 3" xfId="15422"/>
    <cellStyle name="Comma 4 2 2 2 3" xfId="15423"/>
    <cellStyle name="Comma 4 2 2 2 3 10" xfId="15424"/>
    <cellStyle name="Comma 4 2 2 2 3 11" xfId="15425"/>
    <cellStyle name="Comma 4 2 2 2 3 2" xfId="15426"/>
    <cellStyle name="Comma 4 2 2 2 3 2 2" xfId="15427"/>
    <cellStyle name="Comma 4 2 2 2 3 2 2 2" xfId="15428"/>
    <cellStyle name="Comma 4 2 2 2 3 2 2 2 2" xfId="15429"/>
    <cellStyle name="Comma 4 2 2 2 3 2 2 2 3" xfId="15430"/>
    <cellStyle name="Comma 4 2 2 2 3 2 2 3" xfId="15431"/>
    <cellStyle name="Comma 4 2 2 2 3 2 2 3 2" xfId="15432"/>
    <cellStyle name="Comma 4 2 2 2 3 2 2 3 3" xfId="15433"/>
    <cellStyle name="Comma 4 2 2 2 3 2 2 4" xfId="15434"/>
    <cellStyle name="Comma 4 2 2 2 3 2 2 4 2" xfId="15435"/>
    <cellStyle name="Comma 4 2 2 2 3 2 2 4 3" xfId="15436"/>
    <cellStyle name="Comma 4 2 2 2 3 2 2 5" xfId="15437"/>
    <cellStyle name="Comma 4 2 2 2 3 2 2 5 2" xfId="15438"/>
    <cellStyle name="Comma 4 2 2 2 3 2 2 5 3" xfId="15439"/>
    <cellStyle name="Comma 4 2 2 2 3 2 2 6" xfId="15440"/>
    <cellStyle name="Comma 4 2 2 2 3 2 2 7" xfId="15441"/>
    <cellStyle name="Comma 4 2 2 2 3 2 3" xfId="15442"/>
    <cellStyle name="Comma 4 2 2 2 3 2 3 2" xfId="15443"/>
    <cellStyle name="Comma 4 2 2 2 3 2 3 3" xfId="15444"/>
    <cellStyle name="Comma 4 2 2 2 3 2 4" xfId="15445"/>
    <cellStyle name="Comma 4 2 2 2 3 2 4 2" xfId="15446"/>
    <cellStyle name="Comma 4 2 2 2 3 2 4 3" xfId="15447"/>
    <cellStyle name="Comma 4 2 2 2 3 2 5" xfId="15448"/>
    <cellStyle name="Comma 4 2 2 2 3 2 5 2" xfId="15449"/>
    <cellStyle name="Comma 4 2 2 2 3 2 5 3" xfId="15450"/>
    <cellStyle name="Comma 4 2 2 2 3 2 6" xfId="15451"/>
    <cellStyle name="Comma 4 2 2 2 3 2 6 2" xfId="15452"/>
    <cellStyle name="Comma 4 2 2 2 3 2 6 3" xfId="15453"/>
    <cellStyle name="Comma 4 2 2 2 3 2 7" xfId="15454"/>
    <cellStyle name="Comma 4 2 2 2 3 2 8" xfId="15455"/>
    <cellStyle name="Comma 4 2 2 2 3 3" xfId="15456"/>
    <cellStyle name="Comma 4 2 2 2 3 3 2" xfId="15457"/>
    <cellStyle name="Comma 4 2 2 2 3 3 2 2" xfId="15458"/>
    <cellStyle name="Comma 4 2 2 2 3 3 2 3" xfId="15459"/>
    <cellStyle name="Comma 4 2 2 2 3 3 3" xfId="15460"/>
    <cellStyle name="Comma 4 2 2 2 3 3 3 2" xfId="15461"/>
    <cellStyle name="Comma 4 2 2 2 3 3 3 3" xfId="15462"/>
    <cellStyle name="Comma 4 2 2 2 3 3 4" xfId="15463"/>
    <cellStyle name="Comma 4 2 2 2 3 3 4 2" xfId="15464"/>
    <cellStyle name="Comma 4 2 2 2 3 3 4 3" xfId="15465"/>
    <cellStyle name="Comma 4 2 2 2 3 3 5" xfId="15466"/>
    <cellStyle name="Comma 4 2 2 2 3 3 5 2" xfId="15467"/>
    <cellStyle name="Comma 4 2 2 2 3 3 5 3" xfId="15468"/>
    <cellStyle name="Comma 4 2 2 2 3 3 6" xfId="15469"/>
    <cellStyle name="Comma 4 2 2 2 3 3 7" xfId="15470"/>
    <cellStyle name="Comma 4 2 2 2 3 4" xfId="15471"/>
    <cellStyle name="Comma 4 2 2 2 3 4 2" xfId="15472"/>
    <cellStyle name="Comma 4 2 2 2 3 4 2 2" xfId="15473"/>
    <cellStyle name="Comma 4 2 2 2 3 4 2 3" xfId="15474"/>
    <cellStyle name="Comma 4 2 2 2 3 4 3" xfId="15475"/>
    <cellStyle name="Comma 4 2 2 2 3 4 3 2" xfId="15476"/>
    <cellStyle name="Comma 4 2 2 2 3 4 3 3" xfId="15477"/>
    <cellStyle name="Comma 4 2 2 2 3 4 4" xfId="15478"/>
    <cellStyle name="Comma 4 2 2 2 3 4 4 2" xfId="15479"/>
    <cellStyle name="Comma 4 2 2 2 3 4 4 3" xfId="15480"/>
    <cellStyle name="Comma 4 2 2 2 3 4 5" xfId="15481"/>
    <cellStyle name="Comma 4 2 2 2 3 4 5 2" xfId="15482"/>
    <cellStyle name="Comma 4 2 2 2 3 4 5 3" xfId="15483"/>
    <cellStyle name="Comma 4 2 2 2 3 4 6" xfId="15484"/>
    <cellStyle name="Comma 4 2 2 2 3 4 7" xfId="15485"/>
    <cellStyle name="Comma 4 2 2 2 3 5" xfId="15486"/>
    <cellStyle name="Comma 4 2 2 2 3 5 2" xfId="15487"/>
    <cellStyle name="Comma 4 2 2 2 3 5 2 2" xfId="15488"/>
    <cellStyle name="Comma 4 2 2 2 3 5 2 3" xfId="15489"/>
    <cellStyle name="Comma 4 2 2 2 3 5 3" xfId="15490"/>
    <cellStyle name="Comma 4 2 2 2 3 5 3 2" xfId="15491"/>
    <cellStyle name="Comma 4 2 2 2 3 5 3 3" xfId="15492"/>
    <cellStyle name="Comma 4 2 2 2 3 5 4" xfId="15493"/>
    <cellStyle name="Comma 4 2 2 2 3 5 4 2" xfId="15494"/>
    <cellStyle name="Comma 4 2 2 2 3 5 4 3" xfId="15495"/>
    <cellStyle name="Comma 4 2 2 2 3 5 5" xfId="15496"/>
    <cellStyle name="Comma 4 2 2 2 3 5 5 2" xfId="15497"/>
    <cellStyle name="Comma 4 2 2 2 3 5 5 3" xfId="15498"/>
    <cellStyle name="Comma 4 2 2 2 3 5 6" xfId="15499"/>
    <cellStyle name="Comma 4 2 2 2 3 5 7" xfId="15500"/>
    <cellStyle name="Comma 4 2 2 2 3 6" xfId="15501"/>
    <cellStyle name="Comma 4 2 2 2 3 6 2" xfId="15502"/>
    <cellStyle name="Comma 4 2 2 2 3 6 3" xfId="15503"/>
    <cellStyle name="Comma 4 2 2 2 3 7" xfId="15504"/>
    <cellStyle name="Comma 4 2 2 2 3 7 2" xfId="15505"/>
    <cellStyle name="Comma 4 2 2 2 3 7 3" xfId="15506"/>
    <cellStyle name="Comma 4 2 2 2 3 8" xfId="15507"/>
    <cellStyle name="Comma 4 2 2 2 3 8 2" xfId="15508"/>
    <cellStyle name="Comma 4 2 2 2 3 8 3" xfId="15509"/>
    <cellStyle name="Comma 4 2 2 2 3 9" xfId="15510"/>
    <cellStyle name="Comma 4 2 2 2 3 9 2" xfId="15511"/>
    <cellStyle name="Comma 4 2 2 2 3 9 3" xfId="15512"/>
    <cellStyle name="Comma 4 2 2 2 4" xfId="15513"/>
    <cellStyle name="Comma 4 2 2 2 4 2" xfId="15514"/>
    <cellStyle name="Comma 4 2 2 2 4 2 2" xfId="15515"/>
    <cellStyle name="Comma 4 2 2 2 4 2 2 2" xfId="15516"/>
    <cellStyle name="Comma 4 2 2 2 4 2 2 3" xfId="15517"/>
    <cellStyle name="Comma 4 2 2 2 4 2 3" xfId="15518"/>
    <cellStyle name="Comma 4 2 2 2 4 2 3 2" xfId="15519"/>
    <cellStyle name="Comma 4 2 2 2 4 2 3 3" xfId="15520"/>
    <cellStyle name="Comma 4 2 2 2 4 2 4" xfId="15521"/>
    <cellStyle name="Comma 4 2 2 2 4 2 4 2" xfId="15522"/>
    <cellStyle name="Comma 4 2 2 2 4 2 4 3" xfId="15523"/>
    <cellStyle name="Comma 4 2 2 2 4 2 5" xfId="15524"/>
    <cellStyle name="Comma 4 2 2 2 4 2 5 2" xfId="15525"/>
    <cellStyle name="Comma 4 2 2 2 4 2 5 3" xfId="15526"/>
    <cellStyle name="Comma 4 2 2 2 4 2 6" xfId="15527"/>
    <cellStyle name="Comma 4 2 2 2 4 2 7" xfId="15528"/>
    <cellStyle name="Comma 4 2 2 2 4 3" xfId="15529"/>
    <cellStyle name="Comma 4 2 2 2 4 3 2" xfId="15530"/>
    <cellStyle name="Comma 4 2 2 2 4 3 3" xfId="15531"/>
    <cellStyle name="Comma 4 2 2 2 4 4" xfId="15532"/>
    <cellStyle name="Comma 4 2 2 2 4 4 2" xfId="15533"/>
    <cellStyle name="Comma 4 2 2 2 4 4 3" xfId="15534"/>
    <cellStyle name="Comma 4 2 2 2 4 5" xfId="15535"/>
    <cellStyle name="Comma 4 2 2 2 4 5 2" xfId="15536"/>
    <cellStyle name="Comma 4 2 2 2 4 5 3" xfId="15537"/>
    <cellStyle name="Comma 4 2 2 2 4 6" xfId="15538"/>
    <cellStyle name="Comma 4 2 2 2 4 6 2" xfId="15539"/>
    <cellStyle name="Comma 4 2 2 2 4 6 3" xfId="15540"/>
    <cellStyle name="Comma 4 2 2 2 4 7" xfId="15541"/>
    <cellStyle name="Comma 4 2 2 2 4 8" xfId="15542"/>
    <cellStyle name="Comma 4 2 2 2 5" xfId="15543"/>
    <cellStyle name="Comma 4 2 2 2 5 2" xfId="15544"/>
    <cellStyle name="Comma 4 2 2 2 5 2 2" xfId="15545"/>
    <cellStyle name="Comma 4 2 2 2 5 2 2 2" xfId="15546"/>
    <cellStyle name="Comma 4 2 2 2 5 2 2 3" xfId="15547"/>
    <cellStyle name="Comma 4 2 2 2 5 2 3" xfId="15548"/>
    <cellStyle name="Comma 4 2 2 2 5 2 3 2" xfId="15549"/>
    <cellStyle name="Comma 4 2 2 2 5 2 3 3" xfId="15550"/>
    <cellStyle name="Comma 4 2 2 2 5 2 4" xfId="15551"/>
    <cellStyle name="Comma 4 2 2 2 5 2 4 2" xfId="15552"/>
    <cellStyle name="Comma 4 2 2 2 5 2 4 3" xfId="15553"/>
    <cellStyle name="Comma 4 2 2 2 5 2 5" xfId="15554"/>
    <cellStyle name="Comma 4 2 2 2 5 2 5 2" xfId="15555"/>
    <cellStyle name="Comma 4 2 2 2 5 2 5 3" xfId="15556"/>
    <cellStyle name="Comma 4 2 2 2 5 2 6" xfId="15557"/>
    <cellStyle name="Comma 4 2 2 2 5 2 7" xfId="15558"/>
    <cellStyle name="Comma 4 2 2 2 5 3" xfId="15559"/>
    <cellStyle name="Comma 4 2 2 2 5 3 2" xfId="15560"/>
    <cellStyle name="Comma 4 2 2 2 5 3 3" xfId="15561"/>
    <cellStyle name="Comma 4 2 2 2 5 4" xfId="15562"/>
    <cellStyle name="Comma 4 2 2 2 5 4 2" xfId="15563"/>
    <cellStyle name="Comma 4 2 2 2 5 4 3" xfId="15564"/>
    <cellStyle name="Comma 4 2 2 2 5 5" xfId="15565"/>
    <cellStyle name="Comma 4 2 2 2 5 5 2" xfId="15566"/>
    <cellStyle name="Comma 4 2 2 2 5 5 3" xfId="15567"/>
    <cellStyle name="Comma 4 2 2 2 5 6" xfId="15568"/>
    <cellStyle name="Comma 4 2 2 2 5 6 2" xfId="15569"/>
    <cellStyle name="Comma 4 2 2 2 5 6 3" xfId="15570"/>
    <cellStyle name="Comma 4 2 2 2 5 7" xfId="15571"/>
    <cellStyle name="Comma 4 2 2 2 5 8" xfId="15572"/>
    <cellStyle name="Comma 4 2 2 2 6" xfId="15573"/>
    <cellStyle name="Comma 4 2 2 2 6 2" xfId="15574"/>
    <cellStyle name="Comma 4 2 2 2 6 2 2" xfId="15575"/>
    <cellStyle name="Comma 4 2 2 2 6 2 3" xfId="15576"/>
    <cellStyle name="Comma 4 2 2 2 6 3" xfId="15577"/>
    <cellStyle name="Comma 4 2 2 2 6 3 2" xfId="15578"/>
    <cellStyle name="Comma 4 2 2 2 6 3 3" xfId="15579"/>
    <cellStyle name="Comma 4 2 2 2 6 4" xfId="15580"/>
    <cellStyle name="Comma 4 2 2 2 6 4 2" xfId="15581"/>
    <cellStyle name="Comma 4 2 2 2 6 4 3" xfId="15582"/>
    <cellStyle name="Comma 4 2 2 2 6 5" xfId="15583"/>
    <cellStyle name="Comma 4 2 2 2 6 5 2" xfId="15584"/>
    <cellStyle name="Comma 4 2 2 2 6 5 3" xfId="15585"/>
    <cellStyle name="Comma 4 2 2 2 6 6" xfId="15586"/>
    <cellStyle name="Comma 4 2 2 2 6 7" xfId="15587"/>
    <cellStyle name="Comma 4 2 2 2 7" xfId="15588"/>
    <cellStyle name="Comma 4 2 2 2 7 2" xfId="15589"/>
    <cellStyle name="Comma 4 2 2 2 7 2 2" xfId="15590"/>
    <cellStyle name="Comma 4 2 2 2 7 2 3" xfId="15591"/>
    <cellStyle name="Comma 4 2 2 2 7 3" xfId="15592"/>
    <cellStyle name="Comma 4 2 2 2 7 3 2" xfId="15593"/>
    <cellStyle name="Comma 4 2 2 2 7 3 3" xfId="15594"/>
    <cellStyle name="Comma 4 2 2 2 7 4" xfId="15595"/>
    <cellStyle name="Comma 4 2 2 2 7 4 2" xfId="15596"/>
    <cellStyle name="Comma 4 2 2 2 7 4 3" xfId="15597"/>
    <cellStyle name="Comma 4 2 2 2 7 5" xfId="15598"/>
    <cellStyle name="Comma 4 2 2 2 7 5 2" xfId="15599"/>
    <cellStyle name="Comma 4 2 2 2 7 5 3" xfId="15600"/>
    <cellStyle name="Comma 4 2 2 2 7 6" xfId="15601"/>
    <cellStyle name="Comma 4 2 2 2 7 7" xfId="15602"/>
    <cellStyle name="Comma 4 2 2 2 8" xfId="15603"/>
    <cellStyle name="Comma 4 2 2 2 8 2" xfId="15604"/>
    <cellStyle name="Comma 4 2 2 2 8 2 2" xfId="15605"/>
    <cellStyle name="Comma 4 2 2 2 8 2 3" xfId="15606"/>
    <cellStyle name="Comma 4 2 2 2 8 3" xfId="15607"/>
    <cellStyle name="Comma 4 2 2 2 8 3 2" xfId="15608"/>
    <cellStyle name="Comma 4 2 2 2 8 3 3" xfId="15609"/>
    <cellStyle name="Comma 4 2 2 2 8 4" xfId="15610"/>
    <cellStyle name="Comma 4 2 2 2 8 4 2" xfId="15611"/>
    <cellStyle name="Comma 4 2 2 2 8 4 3" xfId="15612"/>
    <cellStyle name="Comma 4 2 2 2 8 5" xfId="15613"/>
    <cellStyle name="Comma 4 2 2 2 8 5 2" xfId="15614"/>
    <cellStyle name="Comma 4 2 2 2 8 5 3" xfId="15615"/>
    <cellStyle name="Comma 4 2 2 2 8 6" xfId="15616"/>
    <cellStyle name="Comma 4 2 2 2 8 7" xfId="15617"/>
    <cellStyle name="Comma 4 2 2 2 9" xfId="15618"/>
    <cellStyle name="Comma 4 2 2 2 9 2" xfId="15619"/>
    <cellStyle name="Comma 4 2 2 2 9 2 2" xfId="15620"/>
    <cellStyle name="Comma 4 2 2 2 9 2 3" xfId="15621"/>
    <cellStyle name="Comma 4 2 2 2 9 3" xfId="15622"/>
    <cellStyle name="Comma 4 2 2 2 9 3 2" xfId="15623"/>
    <cellStyle name="Comma 4 2 2 2 9 3 3" xfId="15624"/>
    <cellStyle name="Comma 4 2 2 2 9 4" xfId="15625"/>
    <cellStyle name="Comma 4 2 2 2 9 4 2" xfId="15626"/>
    <cellStyle name="Comma 4 2 2 2 9 4 3" xfId="15627"/>
    <cellStyle name="Comma 4 2 2 2 9 5" xfId="15628"/>
    <cellStyle name="Comma 4 2 2 2 9 5 2" xfId="15629"/>
    <cellStyle name="Comma 4 2 2 2 9 5 3" xfId="15630"/>
    <cellStyle name="Comma 4 2 2 2 9 6" xfId="15631"/>
    <cellStyle name="Comma 4 2 2 2 9 7" xfId="15632"/>
    <cellStyle name="Comma 4 2 2 3" xfId="15633"/>
    <cellStyle name="Comma 4 2 2 3 10" xfId="15634"/>
    <cellStyle name="Comma 4 2 2 3 10 2" xfId="15635"/>
    <cellStyle name="Comma 4 2 2 3 10 3" xfId="15636"/>
    <cellStyle name="Comma 4 2 2 3 11" xfId="15637"/>
    <cellStyle name="Comma 4 2 2 3 11 2" xfId="15638"/>
    <cellStyle name="Comma 4 2 2 3 11 3" xfId="15639"/>
    <cellStyle name="Comma 4 2 2 3 12" xfId="15640"/>
    <cellStyle name="Comma 4 2 2 3 12 2" xfId="15641"/>
    <cellStyle name="Comma 4 2 2 3 12 3" xfId="15642"/>
    <cellStyle name="Comma 4 2 2 3 13" xfId="15643"/>
    <cellStyle name="Comma 4 2 2 3 14" xfId="15644"/>
    <cellStyle name="Comma 4 2 2 3 2" xfId="15645"/>
    <cellStyle name="Comma 4 2 2 3 2 10" xfId="15646"/>
    <cellStyle name="Comma 4 2 2 3 2 11" xfId="15647"/>
    <cellStyle name="Comma 4 2 2 3 2 2" xfId="15648"/>
    <cellStyle name="Comma 4 2 2 3 2 2 2" xfId="15649"/>
    <cellStyle name="Comma 4 2 2 3 2 2 2 2" xfId="15650"/>
    <cellStyle name="Comma 4 2 2 3 2 2 2 2 2" xfId="15651"/>
    <cellStyle name="Comma 4 2 2 3 2 2 2 2 3" xfId="15652"/>
    <cellStyle name="Comma 4 2 2 3 2 2 2 3" xfId="15653"/>
    <cellStyle name="Comma 4 2 2 3 2 2 2 3 2" xfId="15654"/>
    <cellStyle name="Comma 4 2 2 3 2 2 2 3 3" xfId="15655"/>
    <cellStyle name="Comma 4 2 2 3 2 2 2 4" xfId="15656"/>
    <cellStyle name="Comma 4 2 2 3 2 2 2 4 2" xfId="15657"/>
    <cellStyle name="Comma 4 2 2 3 2 2 2 4 3" xfId="15658"/>
    <cellStyle name="Comma 4 2 2 3 2 2 2 5" xfId="15659"/>
    <cellStyle name="Comma 4 2 2 3 2 2 2 5 2" xfId="15660"/>
    <cellStyle name="Comma 4 2 2 3 2 2 2 5 3" xfId="15661"/>
    <cellStyle name="Comma 4 2 2 3 2 2 2 6" xfId="15662"/>
    <cellStyle name="Comma 4 2 2 3 2 2 2 7" xfId="15663"/>
    <cellStyle name="Comma 4 2 2 3 2 2 3" xfId="15664"/>
    <cellStyle name="Comma 4 2 2 3 2 2 3 2" xfId="15665"/>
    <cellStyle name="Comma 4 2 2 3 2 2 3 3" xfId="15666"/>
    <cellStyle name="Comma 4 2 2 3 2 2 4" xfId="15667"/>
    <cellStyle name="Comma 4 2 2 3 2 2 4 2" xfId="15668"/>
    <cellStyle name="Comma 4 2 2 3 2 2 4 3" xfId="15669"/>
    <cellStyle name="Comma 4 2 2 3 2 2 5" xfId="15670"/>
    <cellStyle name="Comma 4 2 2 3 2 2 5 2" xfId="15671"/>
    <cellStyle name="Comma 4 2 2 3 2 2 5 3" xfId="15672"/>
    <cellStyle name="Comma 4 2 2 3 2 2 6" xfId="15673"/>
    <cellStyle name="Comma 4 2 2 3 2 2 6 2" xfId="15674"/>
    <cellStyle name="Comma 4 2 2 3 2 2 6 3" xfId="15675"/>
    <cellStyle name="Comma 4 2 2 3 2 2 7" xfId="15676"/>
    <cellStyle name="Comma 4 2 2 3 2 2 8" xfId="15677"/>
    <cellStyle name="Comma 4 2 2 3 2 3" xfId="15678"/>
    <cellStyle name="Comma 4 2 2 3 2 3 2" xfId="15679"/>
    <cellStyle name="Comma 4 2 2 3 2 3 2 2" xfId="15680"/>
    <cellStyle name="Comma 4 2 2 3 2 3 2 3" xfId="15681"/>
    <cellStyle name="Comma 4 2 2 3 2 3 3" xfId="15682"/>
    <cellStyle name="Comma 4 2 2 3 2 3 3 2" xfId="15683"/>
    <cellStyle name="Comma 4 2 2 3 2 3 3 3" xfId="15684"/>
    <cellStyle name="Comma 4 2 2 3 2 3 4" xfId="15685"/>
    <cellStyle name="Comma 4 2 2 3 2 3 4 2" xfId="15686"/>
    <cellStyle name="Comma 4 2 2 3 2 3 4 3" xfId="15687"/>
    <cellStyle name="Comma 4 2 2 3 2 3 5" xfId="15688"/>
    <cellStyle name="Comma 4 2 2 3 2 3 5 2" xfId="15689"/>
    <cellStyle name="Comma 4 2 2 3 2 3 5 3" xfId="15690"/>
    <cellStyle name="Comma 4 2 2 3 2 3 6" xfId="15691"/>
    <cellStyle name="Comma 4 2 2 3 2 3 7" xfId="15692"/>
    <cellStyle name="Comma 4 2 2 3 2 4" xfId="15693"/>
    <cellStyle name="Comma 4 2 2 3 2 4 2" xfId="15694"/>
    <cellStyle name="Comma 4 2 2 3 2 4 2 2" xfId="15695"/>
    <cellStyle name="Comma 4 2 2 3 2 4 2 3" xfId="15696"/>
    <cellStyle name="Comma 4 2 2 3 2 4 3" xfId="15697"/>
    <cellStyle name="Comma 4 2 2 3 2 4 3 2" xfId="15698"/>
    <cellStyle name="Comma 4 2 2 3 2 4 3 3" xfId="15699"/>
    <cellStyle name="Comma 4 2 2 3 2 4 4" xfId="15700"/>
    <cellStyle name="Comma 4 2 2 3 2 4 4 2" xfId="15701"/>
    <cellStyle name="Comma 4 2 2 3 2 4 4 3" xfId="15702"/>
    <cellStyle name="Comma 4 2 2 3 2 4 5" xfId="15703"/>
    <cellStyle name="Comma 4 2 2 3 2 4 5 2" xfId="15704"/>
    <cellStyle name="Comma 4 2 2 3 2 4 5 3" xfId="15705"/>
    <cellStyle name="Comma 4 2 2 3 2 4 6" xfId="15706"/>
    <cellStyle name="Comma 4 2 2 3 2 4 7" xfId="15707"/>
    <cellStyle name="Comma 4 2 2 3 2 5" xfId="15708"/>
    <cellStyle name="Comma 4 2 2 3 2 5 2" xfId="15709"/>
    <cellStyle name="Comma 4 2 2 3 2 5 2 2" xfId="15710"/>
    <cellStyle name="Comma 4 2 2 3 2 5 2 3" xfId="15711"/>
    <cellStyle name="Comma 4 2 2 3 2 5 3" xfId="15712"/>
    <cellStyle name="Comma 4 2 2 3 2 5 3 2" xfId="15713"/>
    <cellStyle name="Comma 4 2 2 3 2 5 3 3" xfId="15714"/>
    <cellStyle name="Comma 4 2 2 3 2 5 4" xfId="15715"/>
    <cellStyle name="Comma 4 2 2 3 2 5 4 2" xfId="15716"/>
    <cellStyle name="Comma 4 2 2 3 2 5 4 3" xfId="15717"/>
    <cellStyle name="Comma 4 2 2 3 2 5 5" xfId="15718"/>
    <cellStyle name="Comma 4 2 2 3 2 5 5 2" xfId="15719"/>
    <cellStyle name="Comma 4 2 2 3 2 5 5 3" xfId="15720"/>
    <cellStyle name="Comma 4 2 2 3 2 5 6" xfId="15721"/>
    <cellStyle name="Comma 4 2 2 3 2 5 7" xfId="15722"/>
    <cellStyle name="Comma 4 2 2 3 2 6" xfId="15723"/>
    <cellStyle name="Comma 4 2 2 3 2 6 2" xfId="15724"/>
    <cellStyle name="Comma 4 2 2 3 2 6 3" xfId="15725"/>
    <cellStyle name="Comma 4 2 2 3 2 7" xfId="15726"/>
    <cellStyle name="Comma 4 2 2 3 2 7 2" xfId="15727"/>
    <cellStyle name="Comma 4 2 2 3 2 7 3" xfId="15728"/>
    <cellStyle name="Comma 4 2 2 3 2 8" xfId="15729"/>
    <cellStyle name="Comma 4 2 2 3 2 8 2" xfId="15730"/>
    <cellStyle name="Comma 4 2 2 3 2 8 3" xfId="15731"/>
    <cellStyle name="Comma 4 2 2 3 2 9" xfId="15732"/>
    <cellStyle name="Comma 4 2 2 3 2 9 2" xfId="15733"/>
    <cellStyle name="Comma 4 2 2 3 2 9 3" xfId="15734"/>
    <cellStyle name="Comma 4 2 2 3 3" xfId="15735"/>
    <cellStyle name="Comma 4 2 2 3 3 2" xfId="15736"/>
    <cellStyle name="Comma 4 2 2 3 3 2 2" xfId="15737"/>
    <cellStyle name="Comma 4 2 2 3 3 2 2 2" xfId="15738"/>
    <cellStyle name="Comma 4 2 2 3 3 2 2 3" xfId="15739"/>
    <cellStyle name="Comma 4 2 2 3 3 2 3" xfId="15740"/>
    <cellStyle name="Comma 4 2 2 3 3 2 3 2" xfId="15741"/>
    <cellStyle name="Comma 4 2 2 3 3 2 3 3" xfId="15742"/>
    <cellStyle name="Comma 4 2 2 3 3 2 4" xfId="15743"/>
    <cellStyle name="Comma 4 2 2 3 3 2 4 2" xfId="15744"/>
    <cellStyle name="Comma 4 2 2 3 3 2 4 3" xfId="15745"/>
    <cellStyle name="Comma 4 2 2 3 3 2 5" xfId="15746"/>
    <cellStyle name="Comma 4 2 2 3 3 2 5 2" xfId="15747"/>
    <cellStyle name="Comma 4 2 2 3 3 2 5 3" xfId="15748"/>
    <cellStyle name="Comma 4 2 2 3 3 2 6" xfId="15749"/>
    <cellStyle name="Comma 4 2 2 3 3 2 7" xfId="15750"/>
    <cellStyle name="Comma 4 2 2 3 3 3" xfId="15751"/>
    <cellStyle name="Comma 4 2 2 3 3 3 2" xfId="15752"/>
    <cellStyle name="Comma 4 2 2 3 3 3 3" xfId="15753"/>
    <cellStyle name="Comma 4 2 2 3 3 4" xfId="15754"/>
    <cellStyle name="Comma 4 2 2 3 3 4 2" xfId="15755"/>
    <cellStyle name="Comma 4 2 2 3 3 4 3" xfId="15756"/>
    <cellStyle name="Comma 4 2 2 3 3 5" xfId="15757"/>
    <cellStyle name="Comma 4 2 2 3 3 5 2" xfId="15758"/>
    <cellStyle name="Comma 4 2 2 3 3 5 3" xfId="15759"/>
    <cellStyle name="Comma 4 2 2 3 3 6" xfId="15760"/>
    <cellStyle name="Comma 4 2 2 3 3 6 2" xfId="15761"/>
    <cellStyle name="Comma 4 2 2 3 3 6 3" xfId="15762"/>
    <cellStyle name="Comma 4 2 2 3 3 7" xfId="15763"/>
    <cellStyle name="Comma 4 2 2 3 3 8" xfId="15764"/>
    <cellStyle name="Comma 4 2 2 3 4" xfId="15765"/>
    <cellStyle name="Comma 4 2 2 3 4 2" xfId="15766"/>
    <cellStyle name="Comma 4 2 2 3 4 2 2" xfId="15767"/>
    <cellStyle name="Comma 4 2 2 3 4 2 2 2" xfId="15768"/>
    <cellStyle name="Comma 4 2 2 3 4 2 2 3" xfId="15769"/>
    <cellStyle name="Comma 4 2 2 3 4 2 3" xfId="15770"/>
    <cellStyle name="Comma 4 2 2 3 4 2 3 2" xfId="15771"/>
    <cellStyle name="Comma 4 2 2 3 4 2 3 3" xfId="15772"/>
    <cellStyle name="Comma 4 2 2 3 4 2 4" xfId="15773"/>
    <cellStyle name="Comma 4 2 2 3 4 2 4 2" xfId="15774"/>
    <cellStyle name="Comma 4 2 2 3 4 2 4 3" xfId="15775"/>
    <cellStyle name="Comma 4 2 2 3 4 2 5" xfId="15776"/>
    <cellStyle name="Comma 4 2 2 3 4 2 5 2" xfId="15777"/>
    <cellStyle name="Comma 4 2 2 3 4 2 5 3" xfId="15778"/>
    <cellStyle name="Comma 4 2 2 3 4 2 6" xfId="15779"/>
    <cellStyle name="Comma 4 2 2 3 4 2 7" xfId="15780"/>
    <cellStyle name="Comma 4 2 2 3 4 3" xfId="15781"/>
    <cellStyle name="Comma 4 2 2 3 4 3 2" xfId="15782"/>
    <cellStyle name="Comma 4 2 2 3 4 3 3" xfId="15783"/>
    <cellStyle name="Comma 4 2 2 3 4 4" xfId="15784"/>
    <cellStyle name="Comma 4 2 2 3 4 4 2" xfId="15785"/>
    <cellStyle name="Comma 4 2 2 3 4 4 3" xfId="15786"/>
    <cellStyle name="Comma 4 2 2 3 4 5" xfId="15787"/>
    <cellStyle name="Comma 4 2 2 3 4 5 2" xfId="15788"/>
    <cellStyle name="Comma 4 2 2 3 4 5 3" xfId="15789"/>
    <cellStyle name="Comma 4 2 2 3 4 6" xfId="15790"/>
    <cellStyle name="Comma 4 2 2 3 4 6 2" xfId="15791"/>
    <cellStyle name="Comma 4 2 2 3 4 6 3" xfId="15792"/>
    <cellStyle name="Comma 4 2 2 3 4 7" xfId="15793"/>
    <cellStyle name="Comma 4 2 2 3 4 8" xfId="15794"/>
    <cellStyle name="Comma 4 2 2 3 5" xfId="15795"/>
    <cellStyle name="Comma 4 2 2 3 5 2" xfId="15796"/>
    <cellStyle name="Comma 4 2 2 3 5 2 2" xfId="15797"/>
    <cellStyle name="Comma 4 2 2 3 5 2 3" xfId="15798"/>
    <cellStyle name="Comma 4 2 2 3 5 3" xfId="15799"/>
    <cellStyle name="Comma 4 2 2 3 5 3 2" xfId="15800"/>
    <cellStyle name="Comma 4 2 2 3 5 3 3" xfId="15801"/>
    <cellStyle name="Comma 4 2 2 3 5 4" xfId="15802"/>
    <cellStyle name="Comma 4 2 2 3 5 4 2" xfId="15803"/>
    <cellStyle name="Comma 4 2 2 3 5 4 3" xfId="15804"/>
    <cellStyle name="Comma 4 2 2 3 5 5" xfId="15805"/>
    <cellStyle name="Comma 4 2 2 3 5 5 2" xfId="15806"/>
    <cellStyle name="Comma 4 2 2 3 5 5 3" xfId="15807"/>
    <cellStyle name="Comma 4 2 2 3 5 6" xfId="15808"/>
    <cellStyle name="Comma 4 2 2 3 5 7" xfId="15809"/>
    <cellStyle name="Comma 4 2 2 3 6" xfId="15810"/>
    <cellStyle name="Comma 4 2 2 3 6 2" xfId="15811"/>
    <cellStyle name="Comma 4 2 2 3 6 2 2" xfId="15812"/>
    <cellStyle name="Comma 4 2 2 3 6 2 3" xfId="15813"/>
    <cellStyle name="Comma 4 2 2 3 6 3" xfId="15814"/>
    <cellStyle name="Comma 4 2 2 3 6 3 2" xfId="15815"/>
    <cellStyle name="Comma 4 2 2 3 6 3 3" xfId="15816"/>
    <cellStyle name="Comma 4 2 2 3 6 4" xfId="15817"/>
    <cellStyle name="Comma 4 2 2 3 6 4 2" xfId="15818"/>
    <cellStyle name="Comma 4 2 2 3 6 4 3" xfId="15819"/>
    <cellStyle name="Comma 4 2 2 3 6 5" xfId="15820"/>
    <cellStyle name="Comma 4 2 2 3 6 5 2" xfId="15821"/>
    <cellStyle name="Comma 4 2 2 3 6 5 3" xfId="15822"/>
    <cellStyle name="Comma 4 2 2 3 6 6" xfId="15823"/>
    <cellStyle name="Comma 4 2 2 3 6 7" xfId="15824"/>
    <cellStyle name="Comma 4 2 2 3 7" xfId="15825"/>
    <cellStyle name="Comma 4 2 2 3 7 2" xfId="15826"/>
    <cellStyle name="Comma 4 2 2 3 7 2 2" xfId="15827"/>
    <cellStyle name="Comma 4 2 2 3 7 2 3" xfId="15828"/>
    <cellStyle name="Comma 4 2 2 3 7 3" xfId="15829"/>
    <cellStyle name="Comma 4 2 2 3 7 3 2" xfId="15830"/>
    <cellStyle name="Comma 4 2 2 3 7 3 3" xfId="15831"/>
    <cellStyle name="Comma 4 2 2 3 7 4" xfId="15832"/>
    <cellStyle name="Comma 4 2 2 3 7 4 2" xfId="15833"/>
    <cellStyle name="Comma 4 2 2 3 7 4 3" xfId="15834"/>
    <cellStyle name="Comma 4 2 2 3 7 5" xfId="15835"/>
    <cellStyle name="Comma 4 2 2 3 7 5 2" xfId="15836"/>
    <cellStyle name="Comma 4 2 2 3 7 5 3" xfId="15837"/>
    <cellStyle name="Comma 4 2 2 3 7 6" xfId="15838"/>
    <cellStyle name="Comma 4 2 2 3 7 7" xfId="15839"/>
    <cellStyle name="Comma 4 2 2 3 8" xfId="15840"/>
    <cellStyle name="Comma 4 2 2 3 8 2" xfId="15841"/>
    <cellStyle name="Comma 4 2 2 3 8 2 2" xfId="15842"/>
    <cellStyle name="Comma 4 2 2 3 8 2 3" xfId="15843"/>
    <cellStyle name="Comma 4 2 2 3 8 3" xfId="15844"/>
    <cellStyle name="Comma 4 2 2 3 8 3 2" xfId="15845"/>
    <cellStyle name="Comma 4 2 2 3 8 3 3" xfId="15846"/>
    <cellStyle name="Comma 4 2 2 3 8 4" xfId="15847"/>
    <cellStyle name="Comma 4 2 2 3 8 4 2" xfId="15848"/>
    <cellStyle name="Comma 4 2 2 3 8 4 3" xfId="15849"/>
    <cellStyle name="Comma 4 2 2 3 8 5" xfId="15850"/>
    <cellStyle name="Comma 4 2 2 3 8 5 2" xfId="15851"/>
    <cellStyle name="Comma 4 2 2 3 8 5 3" xfId="15852"/>
    <cellStyle name="Comma 4 2 2 3 8 6" xfId="15853"/>
    <cellStyle name="Comma 4 2 2 3 8 7" xfId="15854"/>
    <cellStyle name="Comma 4 2 2 3 9" xfId="15855"/>
    <cellStyle name="Comma 4 2 2 3 9 2" xfId="15856"/>
    <cellStyle name="Comma 4 2 2 3 9 3" xfId="15857"/>
    <cellStyle name="Comma 4 2 2 4" xfId="15858"/>
    <cellStyle name="Comma 4 2 2 4 10" xfId="15859"/>
    <cellStyle name="Comma 4 2 2 4 11" xfId="15860"/>
    <cellStyle name="Comma 4 2 2 4 2" xfId="15861"/>
    <cellStyle name="Comma 4 2 2 4 2 2" xfId="15862"/>
    <cellStyle name="Comma 4 2 2 4 2 2 2" xfId="15863"/>
    <cellStyle name="Comma 4 2 2 4 2 2 2 2" xfId="15864"/>
    <cellStyle name="Comma 4 2 2 4 2 2 2 3" xfId="15865"/>
    <cellStyle name="Comma 4 2 2 4 2 2 3" xfId="15866"/>
    <cellStyle name="Comma 4 2 2 4 2 2 3 2" xfId="15867"/>
    <cellStyle name="Comma 4 2 2 4 2 2 3 3" xfId="15868"/>
    <cellStyle name="Comma 4 2 2 4 2 2 4" xfId="15869"/>
    <cellStyle name="Comma 4 2 2 4 2 2 4 2" xfId="15870"/>
    <cellStyle name="Comma 4 2 2 4 2 2 4 3" xfId="15871"/>
    <cellStyle name="Comma 4 2 2 4 2 2 5" xfId="15872"/>
    <cellStyle name="Comma 4 2 2 4 2 2 5 2" xfId="15873"/>
    <cellStyle name="Comma 4 2 2 4 2 2 5 3" xfId="15874"/>
    <cellStyle name="Comma 4 2 2 4 2 2 6" xfId="15875"/>
    <cellStyle name="Comma 4 2 2 4 2 2 7" xfId="15876"/>
    <cellStyle name="Comma 4 2 2 4 2 3" xfId="15877"/>
    <cellStyle name="Comma 4 2 2 4 2 3 2" xfId="15878"/>
    <cellStyle name="Comma 4 2 2 4 2 3 3" xfId="15879"/>
    <cellStyle name="Comma 4 2 2 4 2 4" xfId="15880"/>
    <cellStyle name="Comma 4 2 2 4 2 4 2" xfId="15881"/>
    <cellStyle name="Comma 4 2 2 4 2 4 3" xfId="15882"/>
    <cellStyle name="Comma 4 2 2 4 2 5" xfId="15883"/>
    <cellStyle name="Comma 4 2 2 4 2 5 2" xfId="15884"/>
    <cellStyle name="Comma 4 2 2 4 2 5 3" xfId="15885"/>
    <cellStyle name="Comma 4 2 2 4 2 6" xfId="15886"/>
    <cellStyle name="Comma 4 2 2 4 2 6 2" xfId="15887"/>
    <cellStyle name="Comma 4 2 2 4 2 6 3" xfId="15888"/>
    <cellStyle name="Comma 4 2 2 4 2 7" xfId="15889"/>
    <cellStyle name="Comma 4 2 2 4 2 8" xfId="15890"/>
    <cellStyle name="Comma 4 2 2 4 3" xfId="15891"/>
    <cellStyle name="Comma 4 2 2 4 3 2" xfId="15892"/>
    <cellStyle name="Comma 4 2 2 4 3 2 2" xfId="15893"/>
    <cellStyle name="Comma 4 2 2 4 3 2 3" xfId="15894"/>
    <cellStyle name="Comma 4 2 2 4 3 3" xfId="15895"/>
    <cellStyle name="Comma 4 2 2 4 3 3 2" xfId="15896"/>
    <cellStyle name="Comma 4 2 2 4 3 3 3" xfId="15897"/>
    <cellStyle name="Comma 4 2 2 4 3 4" xfId="15898"/>
    <cellStyle name="Comma 4 2 2 4 3 4 2" xfId="15899"/>
    <cellStyle name="Comma 4 2 2 4 3 4 3" xfId="15900"/>
    <cellStyle name="Comma 4 2 2 4 3 5" xfId="15901"/>
    <cellStyle name="Comma 4 2 2 4 3 5 2" xfId="15902"/>
    <cellStyle name="Comma 4 2 2 4 3 5 3" xfId="15903"/>
    <cellStyle name="Comma 4 2 2 4 3 6" xfId="15904"/>
    <cellStyle name="Comma 4 2 2 4 3 7" xfId="15905"/>
    <cellStyle name="Comma 4 2 2 4 4" xfId="15906"/>
    <cellStyle name="Comma 4 2 2 4 4 2" xfId="15907"/>
    <cellStyle name="Comma 4 2 2 4 4 2 2" xfId="15908"/>
    <cellStyle name="Comma 4 2 2 4 4 2 3" xfId="15909"/>
    <cellStyle name="Comma 4 2 2 4 4 3" xfId="15910"/>
    <cellStyle name="Comma 4 2 2 4 4 3 2" xfId="15911"/>
    <cellStyle name="Comma 4 2 2 4 4 3 3" xfId="15912"/>
    <cellStyle name="Comma 4 2 2 4 4 4" xfId="15913"/>
    <cellStyle name="Comma 4 2 2 4 4 4 2" xfId="15914"/>
    <cellStyle name="Comma 4 2 2 4 4 4 3" xfId="15915"/>
    <cellStyle name="Comma 4 2 2 4 4 5" xfId="15916"/>
    <cellStyle name="Comma 4 2 2 4 4 5 2" xfId="15917"/>
    <cellStyle name="Comma 4 2 2 4 4 5 3" xfId="15918"/>
    <cellStyle name="Comma 4 2 2 4 4 6" xfId="15919"/>
    <cellStyle name="Comma 4 2 2 4 4 7" xfId="15920"/>
    <cellStyle name="Comma 4 2 2 4 5" xfId="15921"/>
    <cellStyle name="Comma 4 2 2 4 5 2" xfId="15922"/>
    <cellStyle name="Comma 4 2 2 4 5 2 2" xfId="15923"/>
    <cellStyle name="Comma 4 2 2 4 5 2 3" xfId="15924"/>
    <cellStyle name="Comma 4 2 2 4 5 3" xfId="15925"/>
    <cellStyle name="Comma 4 2 2 4 5 3 2" xfId="15926"/>
    <cellStyle name="Comma 4 2 2 4 5 3 3" xfId="15927"/>
    <cellStyle name="Comma 4 2 2 4 5 4" xfId="15928"/>
    <cellStyle name="Comma 4 2 2 4 5 4 2" xfId="15929"/>
    <cellStyle name="Comma 4 2 2 4 5 4 3" xfId="15930"/>
    <cellStyle name="Comma 4 2 2 4 5 5" xfId="15931"/>
    <cellStyle name="Comma 4 2 2 4 5 5 2" xfId="15932"/>
    <cellStyle name="Comma 4 2 2 4 5 5 3" xfId="15933"/>
    <cellStyle name="Comma 4 2 2 4 5 6" xfId="15934"/>
    <cellStyle name="Comma 4 2 2 4 5 7" xfId="15935"/>
    <cellStyle name="Comma 4 2 2 4 6" xfId="15936"/>
    <cellStyle name="Comma 4 2 2 4 6 2" xfId="15937"/>
    <cellStyle name="Comma 4 2 2 4 6 3" xfId="15938"/>
    <cellStyle name="Comma 4 2 2 4 7" xfId="15939"/>
    <cellStyle name="Comma 4 2 2 4 7 2" xfId="15940"/>
    <cellStyle name="Comma 4 2 2 4 7 3" xfId="15941"/>
    <cellStyle name="Comma 4 2 2 4 8" xfId="15942"/>
    <cellStyle name="Comma 4 2 2 4 8 2" xfId="15943"/>
    <cellStyle name="Comma 4 2 2 4 8 3" xfId="15944"/>
    <cellStyle name="Comma 4 2 2 4 9" xfId="15945"/>
    <cellStyle name="Comma 4 2 2 4 9 2" xfId="15946"/>
    <cellStyle name="Comma 4 2 2 4 9 3" xfId="15947"/>
    <cellStyle name="Comma 4 2 2 5" xfId="15948"/>
    <cellStyle name="Comma 4 2 2 5 2" xfId="15949"/>
    <cellStyle name="Comma 4 2 2 5 2 2" xfId="15950"/>
    <cellStyle name="Comma 4 2 2 5 2 2 2" xfId="15951"/>
    <cellStyle name="Comma 4 2 2 5 2 2 3" xfId="15952"/>
    <cellStyle name="Comma 4 2 2 5 2 3" xfId="15953"/>
    <cellStyle name="Comma 4 2 2 5 2 3 2" xfId="15954"/>
    <cellStyle name="Comma 4 2 2 5 2 3 3" xfId="15955"/>
    <cellStyle name="Comma 4 2 2 5 2 4" xfId="15956"/>
    <cellStyle name="Comma 4 2 2 5 2 4 2" xfId="15957"/>
    <cellStyle name="Comma 4 2 2 5 2 4 3" xfId="15958"/>
    <cellStyle name="Comma 4 2 2 5 2 5" xfId="15959"/>
    <cellStyle name="Comma 4 2 2 5 2 5 2" xfId="15960"/>
    <cellStyle name="Comma 4 2 2 5 2 5 3" xfId="15961"/>
    <cellStyle name="Comma 4 2 2 5 2 6" xfId="15962"/>
    <cellStyle name="Comma 4 2 2 5 2 7" xfId="15963"/>
    <cellStyle name="Comma 4 2 2 5 3" xfId="15964"/>
    <cellStyle name="Comma 4 2 2 5 3 2" xfId="15965"/>
    <cellStyle name="Comma 4 2 2 5 3 3" xfId="15966"/>
    <cellStyle name="Comma 4 2 2 5 4" xfId="15967"/>
    <cellStyle name="Comma 4 2 2 5 4 2" xfId="15968"/>
    <cellStyle name="Comma 4 2 2 5 4 3" xfId="15969"/>
    <cellStyle name="Comma 4 2 2 5 5" xfId="15970"/>
    <cellStyle name="Comma 4 2 2 5 5 2" xfId="15971"/>
    <cellStyle name="Comma 4 2 2 5 5 3" xfId="15972"/>
    <cellStyle name="Comma 4 2 2 5 6" xfId="15973"/>
    <cellStyle name="Comma 4 2 2 5 6 2" xfId="15974"/>
    <cellStyle name="Comma 4 2 2 5 6 3" xfId="15975"/>
    <cellStyle name="Comma 4 2 2 5 7" xfId="15976"/>
    <cellStyle name="Comma 4 2 2 5 8" xfId="15977"/>
    <cellStyle name="Comma 4 2 2 6" xfId="15978"/>
    <cellStyle name="Comma 4 2 2 6 2" xfId="15979"/>
    <cellStyle name="Comma 4 2 2 6 2 2" xfId="15980"/>
    <cellStyle name="Comma 4 2 2 6 2 2 2" xfId="15981"/>
    <cellStyle name="Comma 4 2 2 6 2 2 3" xfId="15982"/>
    <cellStyle name="Comma 4 2 2 6 2 3" xfId="15983"/>
    <cellStyle name="Comma 4 2 2 6 2 3 2" xfId="15984"/>
    <cellStyle name="Comma 4 2 2 6 2 3 3" xfId="15985"/>
    <cellStyle name="Comma 4 2 2 6 2 4" xfId="15986"/>
    <cellStyle name="Comma 4 2 2 6 2 4 2" xfId="15987"/>
    <cellStyle name="Comma 4 2 2 6 2 4 3" xfId="15988"/>
    <cellStyle name="Comma 4 2 2 6 2 5" xfId="15989"/>
    <cellStyle name="Comma 4 2 2 6 2 5 2" xfId="15990"/>
    <cellStyle name="Comma 4 2 2 6 2 5 3" xfId="15991"/>
    <cellStyle name="Comma 4 2 2 6 2 6" xfId="15992"/>
    <cellStyle name="Comma 4 2 2 6 2 7" xfId="15993"/>
    <cellStyle name="Comma 4 2 2 6 3" xfId="15994"/>
    <cellStyle name="Comma 4 2 2 6 3 2" xfId="15995"/>
    <cellStyle name="Comma 4 2 2 6 3 3" xfId="15996"/>
    <cellStyle name="Comma 4 2 2 6 4" xfId="15997"/>
    <cellStyle name="Comma 4 2 2 6 4 2" xfId="15998"/>
    <cellStyle name="Comma 4 2 2 6 4 3" xfId="15999"/>
    <cellStyle name="Comma 4 2 2 6 5" xfId="16000"/>
    <cellStyle name="Comma 4 2 2 6 5 2" xfId="16001"/>
    <cellStyle name="Comma 4 2 2 6 5 3" xfId="16002"/>
    <cellStyle name="Comma 4 2 2 6 6" xfId="16003"/>
    <cellStyle name="Comma 4 2 2 6 6 2" xfId="16004"/>
    <cellStyle name="Comma 4 2 2 6 6 3" xfId="16005"/>
    <cellStyle name="Comma 4 2 2 6 7" xfId="16006"/>
    <cellStyle name="Comma 4 2 2 6 8" xfId="16007"/>
    <cellStyle name="Comma 4 2 2 7" xfId="16008"/>
    <cellStyle name="Comma 4 2 2 7 2" xfId="16009"/>
    <cellStyle name="Comma 4 2 2 7 2 2" xfId="16010"/>
    <cellStyle name="Comma 4 2 2 7 2 3" xfId="16011"/>
    <cellStyle name="Comma 4 2 2 7 3" xfId="16012"/>
    <cellStyle name="Comma 4 2 2 7 3 2" xfId="16013"/>
    <cellStyle name="Comma 4 2 2 7 3 3" xfId="16014"/>
    <cellStyle name="Comma 4 2 2 7 4" xfId="16015"/>
    <cellStyle name="Comma 4 2 2 7 4 2" xfId="16016"/>
    <cellStyle name="Comma 4 2 2 7 4 3" xfId="16017"/>
    <cellStyle name="Comma 4 2 2 7 5" xfId="16018"/>
    <cellStyle name="Comma 4 2 2 7 5 2" xfId="16019"/>
    <cellStyle name="Comma 4 2 2 7 5 3" xfId="16020"/>
    <cellStyle name="Comma 4 2 2 7 6" xfId="16021"/>
    <cellStyle name="Comma 4 2 2 7 7" xfId="16022"/>
    <cellStyle name="Comma 4 2 2 8" xfId="16023"/>
    <cellStyle name="Comma 4 2 2 8 2" xfId="16024"/>
    <cellStyle name="Comma 4 2 2 8 2 2" xfId="16025"/>
    <cellStyle name="Comma 4 2 2 8 2 3" xfId="16026"/>
    <cellStyle name="Comma 4 2 2 8 3" xfId="16027"/>
    <cellStyle name="Comma 4 2 2 8 3 2" xfId="16028"/>
    <cellStyle name="Comma 4 2 2 8 3 3" xfId="16029"/>
    <cellStyle name="Comma 4 2 2 8 4" xfId="16030"/>
    <cellStyle name="Comma 4 2 2 8 4 2" xfId="16031"/>
    <cellStyle name="Comma 4 2 2 8 4 3" xfId="16032"/>
    <cellStyle name="Comma 4 2 2 8 5" xfId="16033"/>
    <cellStyle name="Comma 4 2 2 8 5 2" xfId="16034"/>
    <cellStyle name="Comma 4 2 2 8 5 3" xfId="16035"/>
    <cellStyle name="Comma 4 2 2 8 6" xfId="16036"/>
    <cellStyle name="Comma 4 2 2 8 7" xfId="16037"/>
    <cellStyle name="Comma 4 2 2 9" xfId="16038"/>
    <cellStyle name="Comma 4 2 2 9 2" xfId="16039"/>
    <cellStyle name="Comma 4 2 2 9 2 2" xfId="16040"/>
    <cellStyle name="Comma 4 2 2 9 2 3" xfId="16041"/>
    <cellStyle name="Comma 4 2 2 9 3" xfId="16042"/>
    <cellStyle name="Comma 4 2 2 9 3 2" xfId="16043"/>
    <cellStyle name="Comma 4 2 2 9 3 3" xfId="16044"/>
    <cellStyle name="Comma 4 2 2 9 4" xfId="16045"/>
    <cellStyle name="Comma 4 2 2 9 4 2" xfId="16046"/>
    <cellStyle name="Comma 4 2 2 9 4 3" xfId="16047"/>
    <cellStyle name="Comma 4 2 2 9 5" xfId="16048"/>
    <cellStyle name="Comma 4 2 2 9 5 2" xfId="16049"/>
    <cellStyle name="Comma 4 2 2 9 5 3" xfId="16050"/>
    <cellStyle name="Comma 4 2 2 9 6" xfId="16051"/>
    <cellStyle name="Comma 4 2 2 9 7" xfId="16052"/>
    <cellStyle name="Comma 4 2 3" xfId="693"/>
    <cellStyle name="Comma 4 2 3 10" xfId="16054"/>
    <cellStyle name="Comma 4 2 3 10 2" xfId="16055"/>
    <cellStyle name="Comma 4 2 3 10 3" xfId="16056"/>
    <cellStyle name="Comma 4 2 3 11" xfId="16057"/>
    <cellStyle name="Comma 4 2 3 11 2" xfId="16058"/>
    <cellStyle name="Comma 4 2 3 11 3" xfId="16059"/>
    <cellStyle name="Comma 4 2 3 12" xfId="16060"/>
    <cellStyle name="Comma 4 2 3 12 2" xfId="16061"/>
    <cellStyle name="Comma 4 2 3 12 3" xfId="16062"/>
    <cellStyle name="Comma 4 2 3 13" xfId="16063"/>
    <cellStyle name="Comma 4 2 3 13 2" xfId="16064"/>
    <cellStyle name="Comma 4 2 3 13 3" xfId="16065"/>
    <cellStyle name="Comma 4 2 3 14" xfId="16066"/>
    <cellStyle name="Comma 4 2 3 15" xfId="16067"/>
    <cellStyle name="Comma 4 2 3 16" xfId="16053"/>
    <cellStyle name="Comma 4 2 3 2" xfId="16068"/>
    <cellStyle name="Comma 4 2 3 2 10" xfId="16069"/>
    <cellStyle name="Comma 4 2 3 2 10 2" xfId="16070"/>
    <cellStyle name="Comma 4 2 3 2 10 3" xfId="16071"/>
    <cellStyle name="Comma 4 2 3 2 11" xfId="16072"/>
    <cellStyle name="Comma 4 2 3 2 11 2" xfId="16073"/>
    <cellStyle name="Comma 4 2 3 2 11 3" xfId="16074"/>
    <cellStyle name="Comma 4 2 3 2 12" xfId="16075"/>
    <cellStyle name="Comma 4 2 3 2 12 2" xfId="16076"/>
    <cellStyle name="Comma 4 2 3 2 12 3" xfId="16077"/>
    <cellStyle name="Comma 4 2 3 2 13" xfId="16078"/>
    <cellStyle name="Comma 4 2 3 2 14" xfId="16079"/>
    <cellStyle name="Comma 4 2 3 2 2" xfId="16080"/>
    <cellStyle name="Comma 4 2 3 2 2 10" xfId="16081"/>
    <cellStyle name="Comma 4 2 3 2 2 11" xfId="16082"/>
    <cellStyle name="Comma 4 2 3 2 2 2" xfId="16083"/>
    <cellStyle name="Comma 4 2 3 2 2 2 2" xfId="16084"/>
    <cellStyle name="Comma 4 2 3 2 2 2 2 2" xfId="16085"/>
    <cellStyle name="Comma 4 2 3 2 2 2 2 2 2" xfId="16086"/>
    <cellStyle name="Comma 4 2 3 2 2 2 2 2 3" xfId="16087"/>
    <cellStyle name="Comma 4 2 3 2 2 2 2 3" xfId="16088"/>
    <cellStyle name="Comma 4 2 3 2 2 2 2 3 2" xfId="16089"/>
    <cellStyle name="Comma 4 2 3 2 2 2 2 3 3" xfId="16090"/>
    <cellStyle name="Comma 4 2 3 2 2 2 2 4" xfId="16091"/>
    <cellStyle name="Comma 4 2 3 2 2 2 2 4 2" xfId="16092"/>
    <cellStyle name="Comma 4 2 3 2 2 2 2 4 3" xfId="16093"/>
    <cellStyle name="Comma 4 2 3 2 2 2 2 5" xfId="16094"/>
    <cellStyle name="Comma 4 2 3 2 2 2 2 5 2" xfId="16095"/>
    <cellStyle name="Comma 4 2 3 2 2 2 2 5 3" xfId="16096"/>
    <cellStyle name="Comma 4 2 3 2 2 2 2 6" xfId="16097"/>
    <cellStyle name="Comma 4 2 3 2 2 2 2 7" xfId="16098"/>
    <cellStyle name="Comma 4 2 3 2 2 2 3" xfId="16099"/>
    <cellStyle name="Comma 4 2 3 2 2 2 3 2" xfId="16100"/>
    <cellStyle name="Comma 4 2 3 2 2 2 3 3" xfId="16101"/>
    <cellStyle name="Comma 4 2 3 2 2 2 4" xfId="16102"/>
    <cellStyle name="Comma 4 2 3 2 2 2 4 2" xfId="16103"/>
    <cellStyle name="Comma 4 2 3 2 2 2 4 3" xfId="16104"/>
    <cellStyle name="Comma 4 2 3 2 2 2 5" xfId="16105"/>
    <cellStyle name="Comma 4 2 3 2 2 2 5 2" xfId="16106"/>
    <cellStyle name="Comma 4 2 3 2 2 2 5 3" xfId="16107"/>
    <cellStyle name="Comma 4 2 3 2 2 2 6" xfId="16108"/>
    <cellStyle name="Comma 4 2 3 2 2 2 6 2" xfId="16109"/>
    <cellStyle name="Comma 4 2 3 2 2 2 6 3" xfId="16110"/>
    <cellStyle name="Comma 4 2 3 2 2 2 7" xfId="16111"/>
    <cellStyle name="Comma 4 2 3 2 2 2 8" xfId="16112"/>
    <cellStyle name="Comma 4 2 3 2 2 3" xfId="16113"/>
    <cellStyle name="Comma 4 2 3 2 2 3 2" xfId="16114"/>
    <cellStyle name="Comma 4 2 3 2 2 3 2 2" xfId="16115"/>
    <cellStyle name="Comma 4 2 3 2 2 3 2 3" xfId="16116"/>
    <cellStyle name="Comma 4 2 3 2 2 3 3" xfId="16117"/>
    <cellStyle name="Comma 4 2 3 2 2 3 3 2" xfId="16118"/>
    <cellStyle name="Comma 4 2 3 2 2 3 3 3" xfId="16119"/>
    <cellStyle name="Comma 4 2 3 2 2 3 4" xfId="16120"/>
    <cellStyle name="Comma 4 2 3 2 2 3 4 2" xfId="16121"/>
    <cellStyle name="Comma 4 2 3 2 2 3 4 3" xfId="16122"/>
    <cellStyle name="Comma 4 2 3 2 2 3 5" xfId="16123"/>
    <cellStyle name="Comma 4 2 3 2 2 3 5 2" xfId="16124"/>
    <cellStyle name="Comma 4 2 3 2 2 3 5 3" xfId="16125"/>
    <cellStyle name="Comma 4 2 3 2 2 3 6" xfId="16126"/>
    <cellStyle name="Comma 4 2 3 2 2 3 7" xfId="16127"/>
    <cellStyle name="Comma 4 2 3 2 2 4" xfId="16128"/>
    <cellStyle name="Comma 4 2 3 2 2 4 2" xfId="16129"/>
    <cellStyle name="Comma 4 2 3 2 2 4 2 2" xfId="16130"/>
    <cellStyle name="Comma 4 2 3 2 2 4 2 3" xfId="16131"/>
    <cellStyle name="Comma 4 2 3 2 2 4 3" xfId="16132"/>
    <cellStyle name="Comma 4 2 3 2 2 4 3 2" xfId="16133"/>
    <cellStyle name="Comma 4 2 3 2 2 4 3 3" xfId="16134"/>
    <cellStyle name="Comma 4 2 3 2 2 4 4" xfId="16135"/>
    <cellStyle name="Comma 4 2 3 2 2 4 4 2" xfId="16136"/>
    <cellStyle name="Comma 4 2 3 2 2 4 4 3" xfId="16137"/>
    <cellStyle name="Comma 4 2 3 2 2 4 5" xfId="16138"/>
    <cellStyle name="Comma 4 2 3 2 2 4 5 2" xfId="16139"/>
    <cellStyle name="Comma 4 2 3 2 2 4 5 3" xfId="16140"/>
    <cellStyle name="Comma 4 2 3 2 2 4 6" xfId="16141"/>
    <cellStyle name="Comma 4 2 3 2 2 4 7" xfId="16142"/>
    <cellStyle name="Comma 4 2 3 2 2 5" xfId="16143"/>
    <cellStyle name="Comma 4 2 3 2 2 5 2" xfId="16144"/>
    <cellStyle name="Comma 4 2 3 2 2 5 2 2" xfId="16145"/>
    <cellStyle name="Comma 4 2 3 2 2 5 2 3" xfId="16146"/>
    <cellStyle name="Comma 4 2 3 2 2 5 3" xfId="16147"/>
    <cellStyle name="Comma 4 2 3 2 2 5 3 2" xfId="16148"/>
    <cellStyle name="Comma 4 2 3 2 2 5 3 3" xfId="16149"/>
    <cellStyle name="Comma 4 2 3 2 2 5 4" xfId="16150"/>
    <cellStyle name="Comma 4 2 3 2 2 5 4 2" xfId="16151"/>
    <cellStyle name="Comma 4 2 3 2 2 5 4 3" xfId="16152"/>
    <cellStyle name="Comma 4 2 3 2 2 5 5" xfId="16153"/>
    <cellStyle name="Comma 4 2 3 2 2 5 5 2" xfId="16154"/>
    <cellStyle name="Comma 4 2 3 2 2 5 5 3" xfId="16155"/>
    <cellStyle name="Comma 4 2 3 2 2 5 6" xfId="16156"/>
    <cellStyle name="Comma 4 2 3 2 2 5 7" xfId="16157"/>
    <cellStyle name="Comma 4 2 3 2 2 6" xfId="16158"/>
    <cellStyle name="Comma 4 2 3 2 2 6 2" xfId="16159"/>
    <cellStyle name="Comma 4 2 3 2 2 6 3" xfId="16160"/>
    <cellStyle name="Comma 4 2 3 2 2 7" xfId="16161"/>
    <cellStyle name="Comma 4 2 3 2 2 7 2" xfId="16162"/>
    <cellStyle name="Comma 4 2 3 2 2 7 3" xfId="16163"/>
    <cellStyle name="Comma 4 2 3 2 2 8" xfId="16164"/>
    <cellStyle name="Comma 4 2 3 2 2 8 2" xfId="16165"/>
    <cellStyle name="Comma 4 2 3 2 2 8 3" xfId="16166"/>
    <cellStyle name="Comma 4 2 3 2 2 9" xfId="16167"/>
    <cellStyle name="Comma 4 2 3 2 2 9 2" xfId="16168"/>
    <cellStyle name="Comma 4 2 3 2 2 9 3" xfId="16169"/>
    <cellStyle name="Comma 4 2 3 2 3" xfId="16170"/>
    <cellStyle name="Comma 4 2 3 2 3 2" xfId="16171"/>
    <cellStyle name="Comma 4 2 3 2 3 2 2" xfId="16172"/>
    <cellStyle name="Comma 4 2 3 2 3 2 2 2" xfId="16173"/>
    <cellStyle name="Comma 4 2 3 2 3 2 2 3" xfId="16174"/>
    <cellStyle name="Comma 4 2 3 2 3 2 3" xfId="16175"/>
    <cellStyle name="Comma 4 2 3 2 3 2 3 2" xfId="16176"/>
    <cellStyle name="Comma 4 2 3 2 3 2 3 3" xfId="16177"/>
    <cellStyle name="Comma 4 2 3 2 3 2 4" xfId="16178"/>
    <cellStyle name="Comma 4 2 3 2 3 2 4 2" xfId="16179"/>
    <cellStyle name="Comma 4 2 3 2 3 2 4 3" xfId="16180"/>
    <cellStyle name="Comma 4 2 3 2 3 2 5" xfId="16181"/>
    <cellStyle name="Comma 4 2 3 2 3 2 5 2" xfId="16182"/>
    <cellStyle name="Comma 4 2 3 2 3 2 5 3" xfId="16183"/>
    <cellStyle name="Comma 4 2 3 2 3 2 6" xfId="16184"/>
    <cellStyle name="Comma 4 2 3 2 3 2 7" xfId="16185"/>
    <cellStyle name="Comma 4 2 3 2 3 3" xfId="16186"/>
    <cellStyle name="Comma 4 2 3 2 3 3 2" xfId="16187"/>
    <cellStyle name="Comma 4 2 3 2 3 3 3" xfId="16188"/>
    <cellStyle name="Comma 4 2 3 2 3 4" xfId="16189"/>
    <cellStyle name="Comma 4 2 3 2 3 4 2" xfId="16190"/>
    <cellStyle name="Comma 4 2 3 2 3 4 3" xfId="16191"/>
    <cellStyle name="Comma 4 2 3 2 3 5" xfId="16192"/>
    <cellStyle name="Comma 4 2 3 2 3 5 2" xfId="16193"/>
    <cellStyle name="Comma 4 2 3 2 3 5 3" xfId="16194"/>
    <cellStyle name="Comma 4 2 3 2 3 6" xfId="16195"/>
    <cellStyle name="Comma 4 2 3 2 3 6 2" xfId="16196"/>
    <cellStyle name="Comma 4 2 3 2 3 6 3" xfId="16197"/>
    <cellStyle name="Comma 4 2 3 2 3 7" xfId="16198"/>
    <cellStyle name="Comma 4 2 3 2 3 8" xfId="16199"/>
    <cellStyle name="Comma 4 2 3 2 4" xfId="16200"/>
    <cellStyle name="Comma 4 2 3 2 4 2" xfId="16201"/>
    <cellStyle name="Comma 4 2 3 2 4 2 2" xfId="16202"/>
    <cellStyle name="Comma 4 2 3 2 4 2 2 2" xfId="16203"/>
    <cellStyle name="Comma 4 2 3 2 4 2 2 3" xfId="16204"/>
    <cellStyle name="Comma 4 2 3 2 4 2 3" xfId="16205"/>
    <cellStyle name="Comma 4 2 3 2 4 2 3 2" xfId="16206"/>
    <cellStyle name="Comma 4 2 3 2 4 2 3 3" xfId="16207"/>
    <cellStyle name="Comma 4 2 3 2 4 2 4" xfId="16208"/>
    <cellStyle name="Comma 4 2 3 2 4 2 4 2" xfId="16209"/>
    <cellStyle name="Comma 4 2 3 2 4 2 4 3" xfId="16210"/>
    <cellStyle name="Comma 4 2 3 2 4 2 5" xfId="16211"/>
    <cellStyle name="Comma 4 2 3 2 4 2 5 2" xfId="16212"/>
    <cellStyle name="Comma 4 2 3 2 4 2 5 3" xfId="16213"/>
    <cellStyle name="Comma 4 2 3 2 4 2 6" xfId="16214"/>
    <cellStyle name="Comma 4 2 3 2 4 2 7" xfId="16215"/>
    <cellStyle name="Comma 4 2 3 2 4 3" xfId="16216"/>
    <cellStyle name="Comma 4 2 3 2 4 3 2" xfId="16217"/>
    <cellStyle name="Comma 4 2 3 2 4 3 3" xfId="16218"/>
    <cellStyle name="Comma 4 2 3 2 4 4" xfId="16219"/>
    <cellStyle name="Comma 4 2 3 2 4 4 2" xfId="16220"/>
    <cellStyle name="Comma 4 2 3 2 4 4 3" xfId="16221"/>
    <cellStyle name="Comma 4 2 3 2 4 5" xfId="16222"/>
    <cellStyle name="Comma 4 2 3 2 4 5 2" xfId="16223"/>
    <cellStyle name="Comma 4 2 3 2 4 5 3" xfId="16224"/>
    <cellStyle name="Comma 4 2 3 2 4 6" xfId="16225"/>
    <cellStyle name="Comma 4 2 3 2 4 6 2" xfId="16226"/>
    <cellStyle name="Comma 4 2 3 2 4 6 3" xfId="16227"/>
    <cellStyle name="Comma 4 2 3 2 4 7" xfId="16228"/>
    <cellStyle name="Comma 4 2 3 2 4 8" xfId="16229"/>
    <cellStyle name="Comma 4 2 3 2 5" xfId="16230"/>
    <cellStyle name="Comma 4 2 3 2 5 2" xfId="16231"/>
    <cellStyle name="Comma 4 2 3 2 5 2 2" xfId="16232"/>
    <cellStyle name="Comma 4 2 3 2 5 2 3" xfId="16233"/>
    <cellStyle name="Comma 4 2 3 2 5 3" xfId="16234"/>
    <cellStyle name="Comma 4 2 3 2 5 3 2" xfId="16235"/>
    <cellStyle name="Comma 4 2 3 2 5 3 3" xfId="16236"/>
    <cellStyle name="Comma 4 2 3 2 5 4" xfId="16237"/>
    <cellStyle name="Comma 4 2 3 2 5 4 2" xfId="16238"/>
    <cellStyle name="Comma 4 2 3 2 5 4 3" xfId="16239"/>
    <cellStyle name="Comma 4 2 3 2 5 5" xfId="16240"/>
    <cellStyle name="Comma 4 2 3 2 5 5 2" xfId="16241"/>
    <cellStyle name="Comma 4 2 3 2 5 5 3" xfId="16242"/>
    <cellStyle name="Comma 4 2 3 2 5 6" xfId="16243"/>
    <cellStyle name="Comma 4 2 3 2 5 7" xfId="16244"/>
    <cellStyle name="Comma 4 2 3 2 6" xfId="16245"/>
    <cellStyle name="Comma 4 2 3 2 6 2" xfId="16246"/>
    <cellStyle name="Comma 4 2 3 2 6 2 2" xfId="16247"/>
    <cellStyle name="Comma 4 2 3 2 6 2 3" xfId="16248"/>
    <cellStyle name="Comma 4 2 3 2 6 3" xfId="16249"/>
    <cellStyle name="Comma 4 2 3 2 6 3 2" xfId="16250"/>
    <cellStyle name="Comma 4 2 3 2 6 3 3" xfId="16251"/>
    <cellStyle name="Comma 4 2 3 2 6 4" xfId="16252"/>
    <cellStyle name="Comma 4 2 3 2 6 4 2" xfId="16253"/>
    <cellStyle name="Comma 4 2 3 2 6 4 3" xfId="16254"/>
    <cellStyle name="Comma 4 2 3 2 6 5" xfId="16255"/>
    <cellStyle name="Comma 4 2 3 2 6 5 2" xfId="16256"/>
    <cellStyle name="Comma 4 2 3 2 6 5 3" xfId="16257"/>
    <cellStyle name="Comma 4 2 3 2 6 6" xfId="16258"/>
    <cellStyle name="Comma 4 2 3 2 6 7" xfId="16259"/>
    <cellStyle name="Comma 4 2 3 2 7" xfId="16260"/>
    <cellStyle name="Comma 4 2 3 2 7 2" xfId="16261"/>
    <cellStyle name="Comma 4 2 3 2 7 2 2" xfId="16262"/>
    <cellStyle name="Comma 4 2 3 2 7 2 3" xfId="16263"/>
    <cellStyle name="Comma 4 2 3 2 7 3" xfId="16264"/>
    <cellStyle name="Comma 4 2 3 2 7 3 2" xfId="16265"/>
    <cellStyle name="Comma 4 2 3 2 7 3 3" xfId="16266"/>
    <cellStyle name="Comma 4 2 3 2 7 4" xfId="16267"/>
    <cellStyle name="Comma 4 2 3 2 7 4 2" xfId="16268"/>
    <cellStyle name="Comma 4 2 3 2 7 4 3" xfId="16269"/>
    <cellStyle name="Comma 4 2 3 2 7 5" xfId="16270"/>
    <cellStyle name="Comma 4 2 3 2 7 5 2" xfId="16271"/>
    <cellStyle name="Comma 4 2 3 2 7 5 3" xfId="16272"/>
    <cellStyle name="Comma 4 2 3 2 7 6" xfId="16273"/>
    <cellStyle name="Comma 4 2 3 2 7 7" xfId="16274"/>
    <cellStyle name="Comma 4 2 3 2 8" xfId="16275"/>
    <cellStyle name="Comma 4 2 3 2 8 2" xfId="16276"/>
    <cellStyle name="Comma 4 2 3 2 8 2 2" xfId="16277"/>
    <cellStyle name="Comma 4 2 3 2 8 2 3" xfId="16278"/>
    <cellStyle name="Comma 4 2 3 2 8 3" xfId="16279"/>
    <cellStyle name="Comma 4 2 3 2 8 3 2" xfId="16280"/>
    <cellStyle name="Comma 4 2 3 2 8 3 3" xfId="16281"/>
    <cellStyle name="Comma 4 2 3 2 8 4" xfId="16282"/>
    <cellStyle name="Comma 4 2 3 2 8 4 2" xfId="16283"/>
    <cellStyle name="Comma 4 2 3 2 8 4 3" xfId="16284"/>
    <cellStyle name="Comma 4 2 3 2 8 5" xfId="16285"/>
    <cellStyle name="Comma 4 2 3 2 8 5 2" xfId="16286"/>
    <cellStyle name="Comma 4 2 3 2 8 5 3" xfId="16287"/>
    <cellStyle name="Comma 4 2 3 2 8 6" xfId="16288"/>
    <cellStyle name="Comma 4 2 3 2 8 7" xfId="16289"/>
    <cellStyle name="Comma 4 2 3 2 9" xfId="16290"/>
    <cellStyle name="Comma 4 2 3 2 9 2" xfId="16291"/>
    <cellStyle name="Comma 4 2 3 2 9 3" xfId="16292"/>
    <cellStyle name="Comma 4 2 3 3" xfId="16293"/>
    <cellStyle name="Comma 4 2 3 3 10" xfId="16294"/>
    <cellStyle name="Comma 4 2 3 3 11" xfId="16295"/>
    <cellStyle name="Comma 4 2 3 3 2" xfId="16296"/>
    <cellStyle name="Comma 4 2 3 3 2 2" xfId="16297"/>
    <cellStyle name="Comma 4 2 3 3 2 2 2" xfId="16298"/>
    <cellStyle name="Comma 4 2 3 3 2 2 2 2" xfId="16299"/>
    <cellStyle name="Comma 4 2 3 3 2 2 2 3" xfId="16300"/>
    <cellStyle name="Comma 4 2 3 3 2 2 3" xfId="16301"/>
    <cellStyle name="Comma 4 2 3 3 2 2 3 2" xfId="16302"/>
    <cellStyle name="Comma 4 2 3 3 2 2 3 3" xfId="16303"/>
    <cellStyle name="Comma 4 2 3 3 2 2 4" xfId="16304"/>
    <cellStyle name="Comma 4 2 3 3 2 2 4 2" xfId="16305"/>
    <cellStyle name="Comma 4 2 3 3 2 2 4 3" xfId="16306"/>
    <cellStyle name="Comma 4 2 3 3 2 2 5" xfId="16307"/>
    <cellStyle name="Comma 4 2 3 3 2 2 5 2" xfId="16308"/>
    <cellStyle name="Comma 4 2 3 3 2 2 5 3" xfId="16309"/>
    <cellStyle name="Comma 4 2 3 3 2 2 6" xfId="16310"/>
    <cellStyle name="Comma 4 2 3 3 2 2 7" xfId="16311"/>
    <cellStyle name="Comma 4 2 3 3 2 3" xfId="16312"/>
    <cellStyle name="Comma 4 2 3 3 2 3 2" xfId="16313"/>
    <cellStyle name="Comma 4 2 3 3 2 3 3" xfId="16314"/>
    <cellStyle name="Comma 4 2 3 3 2 4" xfId="16315"/>
    <cellStyle name="Comma 4 2 3 3 2 4 2" xfId="16316"/>
    <cellStyle name="Comma 4 2 3 3 2 4 3" xfId="16317"/>
    <cellStyle name="Comma 4 2 3 3 2 5" xfId="16318"/>
    <cellStyle name="Comma 4 2 3 3 2 5 2" xfId="16319"/>
    <cellStyle name="Comma 4 2 3 3 2 5 3" xfId="16320"/>
    <cellStyle name="Comma 4 2 3 3 2 6" xfId="16321"/>
    <cellStyle name="Comma 4 2 3 3 2 6 2" xfId="16322"/>
    <cellStyle name="Comma 4 2 3 3 2 6 3" xfId="16323"/>
    <cellStyle name="Comma 4 2 3 3 2 7" xfId="16324"/>
    <cellStyle name="Comma 4 2 3 3 2 8" xfId="16325"/>
    <cellStyle name="Comma 4 2 3 3 3" xfId="16326"/>
    <cellStyle name="Comma 4 2 3 3 3 2" xfId="16327"/>
    <cellStyle name="Comma 4 2 3 3 3 2 2" xfId="16328"/>
    <cellStyle name="Comma 4 2 3 3 3 2 3" xfId="16329"/>
    <cellStyle name="Comma 4 2 3 3 3 3" xfId="16330"/>
    <cellStyle name="Comma 4 2 3 3 3 3 2" xfId="16331"/>
    <cellStyle name="Comma 4 2 3 3 3 3 3" xfId="16332"/>
    <cellStyle name="Comma 4 2 3 3 3 4" xfId="16333"/>
    <cellStyle name="Comma 4 2 3 3 3 4 2" xfId="16334"/>
    <cellStyle name="Comma 4 2 3 3 3 4 3" xfId="16335"/>
    <cellStyle name="Comma 4 2 3 3 3 5" xfId="16336"/>
    <cellStyle name="Comma 4 2 3 3 3 5 2" xfId="16337"/>
    <cellStyle name="Comma 4 2 3 3 3 5 3" xfId="16338"/>
    <cellStyle name="Comma 4 2 3 3 3 6" xfId="16339"/>
    <cellStyle name="Comma 4 2 3 3 3 7" xfId="16340"/>
    <cellStyle name="Comma 4 2 3 3 4" xfId="16341"/>
    <cellStyle name="Comma 4 2 3 3 4 2" xfId="16342"/>
    <cellStyle name="Comma 4 2 3 3 4 2 2" xfId="16343"/>
    <cellStyle name="Comma 4 2 3 3 4 2 3" xfId="16344"/>
    <cellStyle name="Comma 4 2 3 3 4 3" xfId="16345"/>
    <cellStyle name="Comma 4 2 3 3 4 3 2" xfId="16346"/>
    <cellStyle name="Comma 4 2 3 3 4 3 3" xfId="16347"/>
    <cellStyle name="Comma 4 2 3 3 4 4" xfId="16348"/>
    <cellStyle name="Comma 4 2 3 3 4 4 2" xfId="16349"/>
    <cellStyle name="Comma 4 2 3 3 4 4 3" xfId="16350"/>
    <cellStyle name="Comma 4 2 3 3 4 5" xfId="16351"/>
    <cellStyle name="Comma 4 2 3 3 4 5 2" xfId="16352"/>
    <cellStyle name="Comma 4 2 3 3 4 5 3" xfId="16353"/>
    <cellStyle name="Comma 4 2 3 3 4 6" xfId="16354"/>
    <cellStyle name="Comma 4 2 3 3 4 7" xfId="16355"/>
    <cellStyle name="Comma 4 2 3 3 5" xfId="16356"/>
    <cellStyle name="Comma 4 2 3 3 5 2" xfId="16357"/>
    <cellStyle name="Comma 4 2 3 3 5 2 2" xfId="16358"/>
    <cellStyle name="Comma 4 2 3 3 5 2 3" xfId="16359"/>
    <cellStyle name="Comma 4 2 3 3 5 3" xfId="16360"/>
    <cellStyle name="Comma 4 2 3 3 5 3 2" xfId="16361"/>
    <cellStyle name="Comma 4 2 3 3 5 3 3" xfId="16362"/>
    <cellStyle name="Comma 4 2 3 3 5 4" xfId="16363"/>
    <cellStyle name="Comma 4 2 3 3 5 4 2" xfId="16364"/>
    <cellStyle name="Comma 4 2 3 3 5 4 3" xfId="16365"/>
    <cellStyle name="Comma 4 2 3 3 5 5" xfId="16366"/>
    <cellStyle name="Comma 4 2 3 3 5 5 2" xfId="16367"/>
    <cellStyle name="Comma 4 2 3 3 5 5 3" xfId="16368"/>
    <cellStyle name="Comma 4 2 3 3 5 6" xfId="16369"/>
    <cellStyle name="Comma 4 2 3 3 5 7" xfId="16370"/>
    <cellStyle name="Comma 4 2 3 3 6" xfId="16371"/>
    <cellStyle name="Comma 4 2 3 3 6 2" xfId="16372"/>
    <cellStyle name="Comma 4 2 3 3 6 3" xfId="16373"/>
    <cellStyle name="Comma 4 2 3 3 7" xfId="16374"/>
    <cellStyle name="Comma 4 2 3 3 7 2" xfId="16375"/>
    <cellStyle name="Comma 4 2 3 3 7 3" xfId="16376"/>
    <cellStyle name="Comma 4 2 3 3 8" xfId="16377"/>
    <cellStyle name="Comma 4 2 3 3 8 2" xfId="16378"/>
    <cellStyle name="Comma 4 2 3 3 8 3" xfId="16379"/>
    <cellStyle name="Comma 4 2 3 3 9" xfId="16380"/>
    <cellStyle name="Comma 4 2 3 3 9 2" xfId="16381"/>
    <cellStyle name="Comma 4 2 3 3 9 3" xfId="16382"/>
    <cellStyle name="Comma 4 2 3 4" xfId="16383"/>
    <cellStyle name="Comma 4 2 3 4 2" xfId="16384"/>
    <cellStyle name="Comma 4 2 3 4 2 2" xfId="16385"/>
    <cellStyle name="Comma 4 2 3 4 2 2 2" xfId="16386"/>
    <cellStyle name="Comma 4 2 3 4 2 2 3" xfId="16387"/>
    <cellStyle name="Comma 4 2 3 4 2 3" xfId="16388"/>
    <cellStyle name="Comma 4 2 3 4 2 3 2" xfId="16389"/>
    <cellStyle name="Comma 4 2 3 4 2 3 3" xfId="16390"/>
    <cellStyle name="Comma 4 2 3 4 2 4" xfId="16391"/>
    <cellStyle name="Comma 4 2 3 4 2 4 2" xfId="16392"/>
    <cellStyle name="Comma 4 2 3 4 2 4 3" xfId="16393"/>
    <cellStyle name="Comma 4 2 3 4 2 5" xfId="16394"/>
    <cellStyle name="Comma 4 2 3 4 2 5 2" xfId="16395"/>
    <cellStyle name="Comma 4 2 3 4 2 5 3" xfId="16396"/>
    <cellStyle name="Comma 4 2 3 4 2 6" xfId="16397"/>
    <cellStyle name="Comma 4 2 3 4 2 7" xfId="16398"/>
    <cellStyle name="Comma 4 2 3 4 3" xfId="16399"/>
    <cellStyle name="Comma 4 2 3 4 3 2" xfId="16400"/>
    <cellStyle name="Comma 4 2 3 4 3 3" xfId="16401"/>
    <cellStyle name="Comma 4 2 3 4 4" xfId="16402"/>
    <cellStyle name="Comma 4 2 3 4 4 2" xfId="16403"/>
    <cellStyle name="Comma 4 2 3 4 4 3" xfId="16404"/>
    <cellStyle name="Comma 4 2 3 4 5" xfId="16405"/>
    <cellStyle name="Comma 4 2 3 4 5 2" xfId="16406"/>
    <cellStyle name="Comma 4 2 3 4 5 3" xfId="16407"/>
    <cellStyle name="Comma 4 2 3 4 6" xfId="16408"/>
    <cellStyle name="Comma 4 2 3 4 6 2" xfId="16409"/>
    <cellStyle name="Comma 4 2 3 4 6 3" xfId="16410"/>
    <cellStyle name="Comma 4 2 3 4 7" xfId="16411"/>
    <cellStyle name="Comma 4 2 3 4 8" xfId="16412"/>
    <cellStyle name="Comma 4 2 3 5" xfId="16413"/>
    <cellStyle name="Comma 4 2 3 5 2" xfId="16414"/>
    <cellStyle name="Comma 4 2 3 5 2 2" xfId="16415"/>
    <cellStyle name="Comma 4 2 3 5 2 2 2" xfId="16416"/>
    <cellStyle name="Comma 4 2 3 5 2 2 3" xfId="16417"/>
    <cellStyle name="Comma 4 2 3 5 2 3" xfId="16418"/>
    <cellStyle name="Comma 4 2 3 5 2 3 2" xfId="16419"/>
    <cellStyle name="Comma 4 2 3 5 2 3 3" xfId="16420"/>
    <cellStyle name="Comma 4 2 3 5 2 4" xfId="16421"/>
    <cellStyle name="Comma 4 2 3 5 2 4 2" xfId="16422"/>
    <cellStyle name="Comma 4 2 3 5 2 4 3" xfId="16423"/>
    <cellStyle name="Comma 4 2 3 5 2 5" xfId="16424"/>
    <cellStyle name="Comma 4 2 3 5 2 5 2" xfId="16425"/>
    <cellStyle name="Comma 4 2 3 5 2 5 3" xfId="16426"/>
    <cellStyle name="Comma 4 2 3 5 2 6" xfId="16427"/>
    <cellStyle name="Comma 4 2 3 5 2 7" xfId="16428"/>
    <cellStyle name="Comma 4 2 3 5 3" xfId="16429"/>
    <cellStyle name="Comma 4 2 3 5 3 2" xfId="16430"/>
    <cellStyle name="Comma 4 2 3 5 3 3" xfId="16431"/>
    <cellStyle name="Comma 4 2 3 5 4" xfId="16432"/>
    <cellStyle name="Comma 4 2 3 5 4 2" xfId="16433"/>
    <cellStyle name="Comma 4 2 3 5 4 3" xfId="16434"/>
    <cellStyle name="Comma 4 2 3 5 5" xfId="16435"/>
    <cellStyle name="Comma 4 2 3 5 5 2" xfId="16436"/>
    <cellStyle name="Comma 4 2 3 5 5 3" xfId="16437"/>
    <cellStyle name="Comma 4 2 3 5 6" xfId="16438"/>
    <cellStyle name="Comma 4 2 3 5 6 2" xfId="16439"/>
    <cellStyle name="Comma 4 2 3 5 6 3" xfId="16440"/>
    <cellStyle name="Comma 4 2 3 5 7" xfId="16441"/>
    <cellStyle name="Comma 4 2 3 5 8" xfId="16442"/>
    <cellStyle name="Comma 4 2 3 6" xfId="16443"/>
    <cellStyle name="Comma 4 2 3 6 2" xfId="16444"/>
    <cellStyle name="Comma 4 2 3 6 2 2" xfId="16445"/>
    <cellStyle name="Comma 4 2 3 6 2 3" xfId="16446"/>
    <cellStyle name="Comma 4 2 3 6 3" xfId="16447"/>
    <cellStyle name="Comma 4 2 3 6 3 2" xfId="16448"/>
    <cellStyle name="Comma 4 2 3 6 3 3" xfId="16449"/>
    <cellStyle name="Comma 4 2 3 6 4" xfId="16450"/>
    <cellStyle name="Comma 4 2 3 6 4 2" xfId="16451"/>
    <cellStyle name="Comma 4 2 3 6 4 3" xfId="16452"/>
    <cellStyle name="Comma 4 2 3 6 5" xfId="16453"/>
    <cellStyle name="Comma 4 2 3 6 5 2" xfId="16454"/>
    <cellStyle name="Comma 4 2 3 6 5 3" xfId="16455"/>
    <cellStyle name="Comma 4 2 3 6 6" xfId="16456"/>
    <cellStyle name="Comma 4 2 3 6 7" xfId="16457"/>
    <cellStyle name="Comma 4 2 3 7" xfId="16458"/>
    <cellStyle name="Comma 4 2 3 7 2" xfId="16459"/>
    <cellStyle name="Comma 4 2 3 7 2 2" xfId="16460"/>
    <cellStyle name="Comma 4 2 3 7 2 3" xfId="16461"/>
    <cellStyle name="Comma 4 2 3 7 3" xfId="16462"/>
    <cellStyle name="Comma 4 2 3 7 3 2" xfId="16463"/>
    <cellStyle name="Comma 4 2 3 7 3 3" xfId="16464"/>
    <cellStyle name="Comma 4 2 3 7 4" xfId="16465"/>
    <cellStyle name="Comma 4 2 3 7 4 2" xfId="16466"/>
    <cellStyle name="Comma 4 2 3 7 4 3" xfId="16467"/>
    <cellStyle name="Comma 4 2 3 7 5" xfId="16468"/>
    <cellStyle name="Comma 4 2 3 7 5 2" xfId="16469"/>
    <cellStyle name="Comma 4 2 3 7 5 3" xfId="16470"/>
    <cellStyle name="Comma 4 2 3 7 6" xfId="16471"/>
    <cellStyle name="Comma 4 2 3 7 7" xfId="16472"/>
    <cellStyle name="Comma 4 2 3 8" xfId="16473"/>
    <cellStyle name="Comma 4 2 3 8 2" xfId="16474"/>
    <cellStyle name="Comma 4 2 3 8 2 2" xfId="16475"/>
    <cellStyle name="Comma 4 2 3 8 2 3" xfId="16476"/>
    <cellStyle name="Comma 4 2 3 8 3" xfId="16477"/>
    <cellStyle name="Comma 4 2 3 8 3 2" xfId="16478"/>
    <cellStyle name="Comma 4 2 3 8 3 3" xfId="16479"/>
    <cellStyle name="Comma 4 2 3 8 4" xfId="16480"/>
    <cellStyle name="Comma 4 2 3 8 4 2" xfId="16481"/>
    <cellStyle name="Comma 4 2 3 8 4 3" xfId="16482"/>
    <cellStyle name="Comma 4 2 3 8 5" xfId="16483"/>
    <cellStyle name="Comma 4 2 3 8 5 2" xfId="16484"/>
    <cellStyle name="Comma 4 2 3 8 5 3" xfId="16485"/>
    <cellStyle name="Comma 4 2 3 8 6" xfId="16486"/>
    <cellStyle name="Comma 4 2 3 8 7" xfId="16487"/>
    <cellStyle name="Comma 4 2 3 9" xfId="16488"/>
    <cellStyle name="Comma 4 2 3 9 2" xfId="16489"/>
    <cellStyle name="Comma 4 2 3 9 2 2" xfId="16490"/>
    <cellStyle name="Comma 4 2 3 9 2 3" xfId="16491"/>
    <cellStyle name="Comma 4 2 3 9 3" xfId="16492"/>
    <cellStyle name="Comma 4 2 3 9 3 2" xfId="16493"/>
    <cellStyle name="Comma 4 2 3 9 3 3" xfId="16494"/>
    <cellStyle name="Comma 4 2 3 9 4" xfId="16495"/>
    <cellStyle name="Comma 4 2 3 9 4 2" xfId="16496"/>
    <cellStyle name="Comma 4 2 3 9 4 3" xfId="16497"/>
    <cellStyle name="Comma 4 2 3 9 5" xfId="16498"/>
    <cellStyle name="Comma 4 2 3 9 5 2" xfId="16499"/>
    <cellStyle name="Comma 4 2 3 9 5 3" xfId="16500"/>
    <cellStyle name="Comma 4 2 3 9 6" xfId="16501"/>
    <cellStyle name="Comma 4 2 3 9 7" xfId="16502"/>
    <cellStyle name="Comma 4 2 4" xfId="16503"/>
    <cellStyle name="Comma 4 2 4 10" xfId="16504"/>
    <cellStyle name="Comma 4 2 4 10 2" xfId="16505"/>
    <cellStyle name="Comma 4 2 4 10 3" xfId="16506"/>
    <cellStyle name="Comma 4 2 4 11" xfId="16507"/>
    <cellStyle name="Comma 4 2 4 11 2" xfId="16508"/>
    <cellStyle name="Comma 4 2 4 11 3" xfId="16509"/>
    <cellStyle name="Comma 4 2 4 12" xfId="16510"/>
    <cellStyle name="Comma 4 2 4 12 2" xfId="16511"/>
    <cellStyle name="Comma 4 2 4 12 3" xfId="16512"/>
    <cellStyle name="Comma 4 2 4 13" xfId="16513"/>
    <cellStyle name="Comma 4 2 4 14" xfId="16514"/>
    <cellStyle name="Comma 4 2 4 2" xfId="16515"/>
    <cellStyle name="Comma 4 2 4 2 10" xfId="16516"/>
    <cellStyle name="Comma 4 2 4 2 11" xfId="16517"/>
    <cellStyle name="Comma 4 2 4 2 2" xfId="16518"/>
    <cellStyle name="Comma 4 2 4 2 2 2" xfId="16519"/>
    <cellStyle name="Comma 4 2 4 2 2 2 2" xfId="16520"/>
    <cellStyle name="Comma 4 2 4 2 2 2 2 2" xfId="16521"/>
    <cellStyle name="Comma 4 2 4 2 2 2 2 3" xfId="16522"/>
    <cellStyle name="Comma 4 2 4 2 2 2 3" xfId="16523"/>
    <cellStyle name="Comma 4 2 4 2 2 2 3 2" xfId="16524"/>
    <cellStyle name="Comma 4 2 4 2 2 2 3 3" xfId="16525"/>
    <cellStyle name="Comma 4 2 4 2 2 2 4" xfId="16526"/>
    <cellStyle name="Comma 4 2 4 2 2 2 4 2" xfId="16527"/>
    <cellStyle name="Comma 4 2 4 2 2 2 4 3" xfId="16528"/>
    <cellStyle name="Comma 4 2 4 2 2 2 5" xfId="16529"/>
    <cellStyle name="Comma 4 2 4 2 2 2 5 2" xfId="16530"/>
    <cellStyle name="Comma 4 2 4 2 2 2 5 3" xfId="16531"/>
    <cellStyle name="Comma 4 2 4 2 2 2 6" xfId="16532"/>
    <cellStyle name="Comma 4 2 4 2 2 2 7" xfId="16533"/>
    <cellStyle name="Comma 4 2 4 2 2 3" xfId="16534"/>
    <cellStyle name="Comma 4 2 4 2 2 3 2" xfId="16535"/>
    <cellStyle name="Comma 4 2 4 2 2 3 3" xfId="16536"/>
    <cellStyle name="Comma 4 2 4 2 2 4" xfId="16537"/>
    <cellStyle name="Comma 4 2 4 2 2 4 2" xfId="16538"/>
    <cellStyle name="Comma 4 2 4 2 2 4 3" xfId="16539"/>
    <cellStyle name="Comma 4 2 4 2 2 5" xfId="16540"/>
    <cellStyle name="Comma 4 2 4 2 2 5 2" xfId="16541"/>
    <cellStyle name="Comma 4 2 4 2 2 5 3" xfId="16542"/>
    <cellStyle name="Comma 4 2 4 2 2 6" xfId="16543"/>
    <cellStyle name="Comma 4 2 4 2 2 6 2" xfId="16544"/>
    <cellStyle name="Comma 4 2 4 2 2 6 3" xfId="16545"/>
    <cellStyle name="Comma 4 2 4 2 2 7" xfId="16546"/>
    <cellStyle name="Comma 4 2 4 2 2 8" xfId="16547"/>
    <cellStyle name="Comma 4 2 4 2 3" xfId="16548"/>
    <cellStyle name="Comma 4 2 4 2 3 2" xfId="16549"/>
    <cellStyle name="Comma 4 2 4 2 3 2 2" xfId="16550"/>
    <cellStyle name="Comma 4 2 4 2 3 2 3" xfId="16551"/>
    <cellStyle name="Comma 4 2 4 2 3 3" xfId="16552"/>
    <cellStyle name="Comma 4 2 4 2 3 3 2" xfId="16553"/>
    <cellStyle name="Comma 4 2 4 2 3 3 3" xfId="16554"/>
    <cellStyle name="Comma 4 2 4 2 3 4" xfId="16555"/>
    <cellStyle name="Comma 4 2 4 2 3 4 2" xfId="16556"/>
    <cellStyle name="Comma 4 2 4 2 3 4 3" xfId="16557"/>
    <cellStyle name="Comma 4 2 4 2 3 5" xfId="16558"/>
    <cellStyle name="Comma 4 2 4 2 3 5 2" xfId="16559"/>
    <cellStyle name="Comma 4 2 4 2 3 5 3" xfId="16560"/>
    <cellStyle name="Comma 4 2 4 2 3 6" xfId="16561"/>
    <cellStyle name="Comma 4 2 4 2 3 7" xfId="16562"/>
    <cellStyle name="Comma 4 2 4 2 4" xfId="16563"/>
    <cellStyle name="Comma 4 2 4 2 4 2" xfId="16564"/>
    <cellStyle name="Comma 4 2 4 2 4 2 2" xfId="16565"/>
    <cellStyle name="Comma 4 2 4 2 4 2 3" xfId="16566"/>
    <cellStyle name="Comma 4 2 4 2 4 3" xfId="16567"/>
    <cellStyle name="Comma 4 2 4 2 4 3 2" xfId="16568"/>
    <cellStyle name="Comma 4 2 4 2 4 3 3" xfId="16569"/>
    <cellStyle name="Comma 4 2 4 2 4 4" xfId="16570"/>
    <cellStyle name="Comma 4 2 4 2 4 4 2" xfId="16571"/>
    <cellStyle name="Comma 4 2 4 2 4 4 3" xfId="16572"/>
    <cellStyle name="Comma 4 2 4 2 4 5" xfId="16573"/>
    <cellStyle name="Comma 4 2 4 2 4 5 2" xfId="16574"/>
    <cellStyle name="Comma 4 2 4 2 4 5 3" xfId="16575"/>
    <cellStyle name="Comma 4 2 4 2 4 6" xfId="16576"/>
    <cellStyle name="Comma 4 2 4 2 4 7" xfId="16577"/>
    <cellStyle name="Comma 4 2 4 2 5" xfId="16578"/>
    <cellStyle name="Comma 4 2 4 2 5 2" xfId="16579"/>
    <cellStyle name="Comma 4 2 4 2 5 2 2" xfId="16580"/>
    <cellStyle name="Comma 4 2 4 2 5 2 3" xfId="16581"/>
    <cellStyle name="Comma 4 2 4 2 5 3" xfId="16582"/>
    <cellStyle name="Comma 4 2 4 2 5 3 2" xfId="16583"/>
    <cellStyle name="Comma 4 2 4 2 5 3 3" xfId="16584"/>
    <cellStyle name="Comma 4 2 4 2 5 4" xfId="16585"/>
    <cellStyle name="Comma 4 2 4 2 5 4 2" xfId="16586"/>
    <cellStyle name="Comma 4 2 4 2 5 4 3" xfId="16587"/>
    <cellStyle name="Comma 4 2 4 2 5 5" xfId="16588"/>
    <cellStyle name="Comma 4 2 4 2 5 5 2" xfId="16589"/>
    <cellStyle name="Comma 4 2 4 2 5 5 3" xfId="16590"/>
    <cellStyle name="Comma 4 2 4 2 5 6" xfId="16591"/>
    <cellStyle name="Comma 4 2 4 2 5 7" xfId="16592"/>
    <cellStyle name="Comma 4 2 4 2 6" xfId="16593"/>
    <cellStyle name="Comma 4 2 4 2 6 2" xfId="16594"/>
    <cellStyle name="Comma 4 2 4 2 6 3" xfId="16595"/>
    <cellStyle name="Comma 4 2 4 2 7" xfId="16596"/>
    <cellStyle name="Comma 4 2 4 2 7 2" xfId="16597"/>
    <cellStyle name="Comma 4 2 4 2 7 3" xfId="16598"/>
    <cellStyle name="Comma 4 2 4 2 8" xfId="16599"/>
    <cellStyle name="Comma 4 2 4 2 8 2" xfId="16600"/>
    <cellStyle name="Comma 4 2 4 2 8 3" xfId="16601"/>
    <cellStyle name="Comma 4 2 4 2 9" xfId="16602"/>
    <cellStyle name="Comma 4 2 4 2 9 2" xfId="16603"/>
    <cellStyle name="Comma 4 2 4 2 9 3" xfId="16604"/>
    <cellStyle name="Comma 4 2 4 3" xfId="16605"/>
    <cellStyle name="Comma 4 2 4 3 2" xfId="16606"/>
    <cellStyle name="Comma 4 2 4 3 2 2" xfId="16607"/>
    <cellStyle name="Comma 4 2 4 3 2 2 2" xfId="16608"/>
    <cellStyle name="Comma 4 2 4 3 2 2 3" xfId="16609"/>
    <cellStyle name="Comma 4 2 4 3 2 3" xfId="16610"/>
    <cellStyle name="Comma 4 2 4 3 2 3 2" xfId="16611"/>
    <cellStyle name="Comma 4 2 4 3 2 3 3" xfId="16612"/>
    <cellStyle name="Comma 4 2 4 3 2 4" xfId="16613"/>
    <cellStyle name="Comma 4 2 4 3 2 4 2" xfId="16614"/>
    <cellStyle name="Comma 4 2 4 3 2 4 3" xfId="16615"/>
    <cellStyle name="Comma 4 2 4 3 2 5" xfId="16616"/>
    <cellStyle name="Comma 4 2 4 3 2 5 2" xfId="16617"/>
    <cellStyle name="Comma 4 2 4 3 2 5 3" xfId="16618"/>
    <cellStyle name="Comma 4 2 4 3 2 6" xfId="16619"/>
    <cellStyle name="Comma 4 2 4 3 2 7" xfId="16620"/>
    <cellStyle name="Comma 4 2 4 3 3" xfId="16621"/>
    <cellStyle name="Comma 4 2 4 3 3 2" xfId="16622"/>
    <cellStyle name="Comma 4 2 4 3 3 3" xfId="16623"/>
    <cellStyle name="Comma 4 2 4 3 4" xfId="16624"/>
    <cellStyle name="Comma 4 2 4 3 4 2" xfId="16625"/>
    <cellStyle name="Comma 4 2 4 3 4 3" xfId="16626"/>
    <cellStyle name="Comma 4 2 4 3 5" xfId="16627"/>
    <cellStyle name="Comma 4 2 4 3 5 2" xfId="16628"/>
    <cellStyle name="Comma 4 2 4 3 5 3" xfId="16629"/>
    <cellStyle name="Comma 4 2 4 3 6" xfId="16630"/>
    <cellStyle name="Comma 4 2 4 3 6 2" xfId="16631"/>
    <cellStyle name="Comma 4 2 4 3 6 3" xfId="16632"/>
    <cellStyle name="Comma 4 2 4 3 7" xfId="16633"/>
    <cellStyle name="Comma 4 2 4 3 8" xfId="16634"/>
    <cellStyle name="Comma 4 2 4 4" xfId="16635"/>
    <cellStyle name="Comma 4 2 4 4 2" xfId="16636"/>
    <cellStyle name="Comma 4 2 4 4 2 2" xfId="16637"/>
    <cellStyle name="Comma 4 2 4 4 2 2 2" xfId="16638"/>
    <cellStyle name="Comma 4 2 4 4 2 2 3" xfId="16639"/>
    <cellStyle name="Comma 4 2 4 4 2 3" xfId="16640"/>
    <cellStyle name="Comma 4 2 4 4 2 3 2" xfId="16641"/>
    <cellStyle name="Comma 4 2 4 4 2 3 3" xfId="16642"/>
    <cellStyle name="Comma 4 2 4 4 2 4" xfId="16643"/>
    <cellStyle name="Comma 4 2 4 4 2 4 2" xfId="16644"/>
    <cellStyle name="Comma 4 2 4 4 2 4 3" xfId="16645"/>
    <cellStyle name="Comma 4 2 4 4 2 5" xfId="16646"/>
    <cellStyle name="Comma 4 2 4 4 2 5 2" xfId="16647"/>
    <cellStyle name="Comma 4 2 4 4 2 5 3" xfId="16648"/>
    <cellStyle name="Comma 4 2 4 4 2 6" xfId="16649"/>
    <cellStyle name="Comma 4 2 4 4 2 7" xfId="16650"/>
    <cellStyle name="Comma 4 2 4 4 3" xfId="16651"/>
    <cellStyle name="Comma 4 2 4 4 3 2" xfId="16652"/>
    <cellStyle name="Comma 4 2 4 4 3 3" xfId="16653"/>
    <cellStyle name="Comma 4 2 4 4 4" xfId="16654"/>
    <cellStyle name="Comma 4 2 4 4 4 2" xfId="16655"/>
    <cellStyle name="Comma 4 2 4 4 4 3" xfId="16656"/>
    <cellStyle name="Comma 4 2 4 4 5" xfId="16657"/>
    <cellStyle name="Comma 4 2 4 4 5 2" xfId="16658"/>
    <cellStyle name="Comma 4 2 4 4 5 3" xfId="16659"/>
    <cellStyle name="Comma 4 2 4 4 6" xfId="16660"/>
    <cellStyle name="Comma 4 2 4 4 6 2" xfId="16661"/>
    <cellStyle name="Comma 4 2 4 4 6 3" xfId="16662"/>
    <cellStyle name="Comma 4 2 4 4 7" xfId="16663"/>
    <cellStyle name="Comma 4 2 4 4 8" xfId="16664"/>
    <cellStyle name="Comma 4 2 4 5" xfId="16665"/>
    <cellStyle name="Comma 4 2 4 5 2" xfId="16666"/>
    <cellStyle name="Comma 4 2 4 5 2 2" xfId="16667"/>
    <cellStyle name="Comma 4 2 4 5 2 3" xfId="16668"/>
    <cellStyle name="Comma 4 2 4 5 3" xfId="16669"/>
    <cellStyle name="Comma 4 2 4 5 3 2" xfId="16670"/>
    <cellStyle name="Comma 4 2 4 5 3 3" xfId="16671"/>
    <cellStyle name="Comma 4 2 4 5 4" xfId="16672"/>
    <cellStyle name="Comma 4 2 4 5 4 2" xfId="16673"/>
    <cellStyle name="Comma 4 2 4 5 4 3" xfId="16674"/>
    <cellStyle name="Comma 4 2 4 5 5" xfId="16675"/>
    <cellStyle name="Comma 4 2 4 5 5 2" xfId="16676"/>
    <cellStyle name="Comma 4 2 4 5 5 3" xfId="16677"/>
    <cellStyle name="Comma 4 2 4 5 6" xfId="16678"/>
    <cellStyle name="Comma 4 2 4 5 7" xfId="16679"/>
    <cellStyle name="Comma 4 2 4 6" xfId="16680"/>
    <cellStyle name="Comma 4 2 4 6 2" xfId="16681"/>
    <cellStyle name="Comma 4 2 4 6 2 2" xfId="16682"/>
    <cellStyle name="Comma 4 2 4 6 2 3" xfId="16683"/>
    <cellStyle name="Comma 4 2 4 6 3" xfId="16684"/>
    <cellStyle name="Comma 4 2 4 6 3 2" xfId="16685"/>
    <cellStyle name="Comma 4 2 4 6 3 3" xfId="16686"/>
    <cellStyle name="Comma 4 2 4 6 4" xfId="16687"/>
    <cellStyle name="Comma 4 2 4 6 4 2" xfId="16688"/>
    <cellStyle name="Comma 4 2 4 6 4 3" xfId="16689"/>
    <cellStyle name="Comma 4 2 4 6 5" xfId="16690"/>
    <cellStyle name="Comma 4 2 4 6 5 2" xfId="16691"/>
    <cellStyle name="Comma 4 2 4 6 5 3" xfId="16692"/>
    <cellStyle name="Comma 4 2 4 6 6" xfId="16693"/>
    <cellStyle name="Comma 4 2 4 6 7" xfId="16694"/>
    <cellStyle name="Comma 4 2 4 7" xfId="16695"/>
    <cellStyle name="Comma 4 2 4 7 2" xfId="16696"/>
    <cellStyle name="Comma 4 2 4 7 2 2" xfId="16697"/>
    <cellStyle name="Comma 4 2 4 7 2 3" xfId="16698"/>
    <cellStyle name="Comma 4 2 4 7 3" xfId="16699"/>
    <cellStyle name="Comma 4 2 4 7 3 2" xfId="16700"/>
    <cellStyle name="Comma 4 2 4 7 3 3" xfId="16701"/>
    <cellStyle name="Comma 4 2 4 7 4" xfId="16702"/>
    <cellStyle name="Comma 4 2 4 7 4 2" xfId="16703"/>
    <cellStyle name="Comma 4 2 4 7 4 3" xfId="16704"/>
    <cellStyle name="Comma 4 2 4 7 5" xfId="16705"/>
    <cellStyle name="Comma 4 2 4 7 5 2" xfId="16706"/>
    <cellStyle name="Comma 4 2 4 7 5 3" xfId="16707"/>
    <cellStyle name="Comma 4 2 4 7 6" xfId="16708"/>
    <cellStyle name="Comma 4 2 4 7 7" xfId="16709"/>
    <cellStyle name="Comma 4 2 4 8" xfId="16710"/>
    <cellStyle name="Comma 4 2 4 8 2" xfId="16711"/>
    <cellStyle name="Comma 4 2 4 8 2 2" xfId="16712"/>
    <cellStyle name="Comma 4 2 4 8 2 3" xfId="16713"/>
    <cellStyle name="Comma 4 2 4 8 3" xfId="16714"/>
    <cellStyle name="Comma 4 2 4 8 3 2" xfId="16715"/>
    <cellStyle name="Comma 4 2 4 8 3 3" xfId="16716"/>
    <cellStyle name="Comma 4 2 4 8 4" xfId="16717"/>
    <cellStyle name="Comma 4 2 4 8 4 2" xfId="16718"/>
    <cellStyle name="Comma 4 2 4 8 4 3" xfId="16719"/>
    <cellStyle name="Comma 4 2 4 8 5" xfId="16720"/>
    <cellStyle name="Comma 4 2 4 8 5 2" xfId="16721"/>
    <cellStyle name="Comma 4 2 4 8 5 3" xfId="16722"/>
    <cellStyle name="Comma 4 2 4 8 6" xfId="16723"/>
    <cellStyle name="Comma 4 2 4 8 7" xfId="16724"/>
    <cellStyle name="Comma 4 2 4 9" xfId="16725"/>
    <cellStyle name="Comma 4 2 4 9 2" xfId="16726"/>
    <cellStyle name="Comma 4 2 4 9 3" xfId="16727"/>
    <cellStyle name="Comma 4 2 5" xfId="16728"/>
    <cellStyle name="Comma 4 2 5 10" xfId="16729"/>
    <cellStyle name="Comma 4 2 5 11" xfId="16730"/>
    <cellStyle name="Comma 4 2 5 2" xfId="16731"/>
    <cellStyle name="Comma 4 2 5 2 2" xfId="16732"/>
    <cellStyle name="Comma 4 2 5 2 2 2" xfId="16733"/>
    <cellStyle name="Comma 4 2 5 2 2 2 2" xfId="16734"/>
    <cellStyle name="Comma 4 2 5 2 2 2 3" xfId="16735"/>
    <cellStyle name="Comma 4 2 5 2 2 3" xfId="16736"/>
    <cellStyle name="Comma 4 2 5 2 2 3 2" xfId="16737"/>
    <cellStyle name="Comma 4 2 5 2 2 3 3" xfId="16738"/>
    <cellStyle name="Comma 4 2 5 2 2 4" xfId="16739"/>
    <cellStyle name="Comma 4 2 5 2 2 4 2" xfId="16740"/>
    <cellStyle name="Comma 4 2 5 2 2 4 3" xfId="16741"/>
    <cellStyle name="Comma 4 2 5 2 2 5" xfId="16742"/>
    <cellStyle name="Comma 4 2 5 2 2 5 2" xfId="16743"/>
    <cellStyle name="Comma 4 2 5 2 2 5 3" xfId="16744"/>
    <cellStyle name="Comma 4 2 5 2 2 6" xfId="16745"/>
    <cellStyle name="Comma 4 2 5 2 2 7" xfId="16746"/>
    <cellStyle name="Comma 4 2 5 2 3" xfId="16747"/>
    <cellStyle name="Comma 4 2 5 2 3 2" xfId="16748"/>
    <cellStyle name="Comma 4 2 5 2 3 3" xfId="16749"/>
    <cellStyle name="Comma 4 2 5 2 4" xfId="16750"/>
    <cellStyle name="Comma 4 2 5 2 4 2" xfId="16751"/>
    <cellStyle name="Comma 4 2 5 2 4 3" xfId="16752"/>
    <cellStyle name="Comma 4 2 5 2 5" xfId="16753"/>
    <cellStyle name="Comma 4 2 5 2 5 2" xfId="16754"/>
    <cellStyle name="Comma 4 2 5 2 5 3" xfId="16755"/>
    <cellStyle name="Comma 4 2 5 2 6" xfId="16756"/>
    <cellStyle name="Comma 4 2 5 2 6 2" xfId="16757"/>
    <cellStyle name="Comma 4 2 5 2 6 3" xfId="16758"/>
    <cellStyle name="Comma 4 2 5 2 7" xfId="16759"/>
    <cellStyle name="Comma 4 2 5 2 8" xfId="16760"/>
    <cellStyle name="Comma 4 2 5 3" xfId="16761"/>
    <cellStyle name="Comma 4 2 5 3 2" xfId="16762"/>
    <cellStyle name="Comma 4 2 5 3 2 2" xfId="16763"/>
    <cellStyle name="Comma 4 2 5 3 2 3" xfId="16764"/>
    <cellStyle name="Comma 4 2 5 3 3" xfId="16765"/>
    <cellStyle name="Comma 4 2 5 3 3 2" xfId="16766"/>
    <cellStyle name="Comma 4 2 5 3 3 3" xfId="16767"/>
    <cellStyle name="Comma 4 2 5 3 4" xfId="16768"/>
    <cellStyle name="Comma 4 2 5 3 4 2" xfId="16769"/>
    <cellStyle name="Comma 4 2 5 3 4 3" xfId="16770"/>
    <cellStyle name="Comma 4 2 5 3 5" xfId="16771"/>
    <cellStyle name="Comma 4 2 5 3 5 2" xfId="16772"/>
    <cellStyle name="Comma 4 2 5 3 5 3" xfId="16773"/>
    <cellStyle name="Comma 4 2 5 3 6" xfId="16774"/>
    <cellStyle name="Comma 4 2 5 3 7" xfId="16775"/>
    <cellStyle name="Comma 4 2 5 4" xfId="16776"/>
    <cellStyle name="Comma 4 2 5 4 2" xfId="16777"/>
    <cellStyle name="Comma 4 2 5 4 2 2" xfId="16778"/>
    <cellStyle name="Comma 4 2 5 4 2 3" xfId="16779"/>
    <cellStyle name="Comma 4 2 5 4 3" xfId="16780"/>
    <cellStyle name="Comma 4 2 5 4 3 2" xfId="16781"/>
    <cellStyle name="Comma 4 2 5 4 3 3" xfId="16782"/>
    <cellStyle name="Comma 4 2 5 4 4" xfId="16783"/>
    <cellStyle name="Comma 4 2 5 4 4 2" xfId="16784"/>
    <cellStyle name="Comma 4 2 5 4 4 3" xfId="16785"/>
    <cellStyle name="Comma 4 2 5 4 5" xfId="16786"/>
    <cellStyle name="Comma 4 2 5 4 5 2" xfId="16787"/>
    <cellStyle name="Comma 4 2 5 4 5 3" xfId="16788"/>
    <cellStyle name="Comma 4 2 5 4 6" xfId="16789"/>
    <cellStyle name="Comma 4 2 5 4 7" xfId="16790"/>
    <cellStyle name="Comma 4 2 5 5" xfId="16791"/>
    <cellStyle name="Comma 4 2 5 5 2" xfId="16792"/>
    <cellStyle name="Comma 4 2 5 5 2 2" xfId="16793"/>
    <cellStyle name="Comma 4 2 5 5 2 3" xfId="16794"/>
    <cellStyle name="Comma 4 2 5 5 3" xfId="16795"/>
    <cellStyle name="Comma 4 2 5 5 3 2" xfId="16796"/>
    <cellStyle name="Comma 4 2 5 5 3 3" xfId="16797"/>
    <cellStyle name="Comma 4 2 5 5 4" xfId="16798"/>
    <cellStyle name="Comma 4 2 5 5 4 2" xfId="16799"/>
    <cellStyle name="Comma 4 2 5 5 4 3" xfId="16800"/>
    <cellStyle name="Comma 4 2 5 5 5" xfId="16801"/>
    <cellStyle name="Comma 4 2 5 5 5 2" xfId="16802"/>
    <cellStyle name="Comma 4 2 5 5 5 3" xfId="16803"/>
    <cellStyle name="Comma 4 2 5 5 6" xfId="16804"/>
    <cellStyle name="Comma 4 2 5 5 7" xfId="16805"/>
    <cellStyle name="Comma 4 2 5 6" xfId="16806"/>
    <cellStyle name="Comma 4 2 5 6 2" xfId="16807"/>
    <cellStyle name="Comma 4 2 5 6 3" xfId="16808"/>
    <cellStyle name="Comma 4 2 5 7" xfId="16809"/>
    <cellStyle name="Comma 4 2 5 7 2" xfId="16810"/>
    <cellStyle name="Comma 4 2 5 7 3" xfId="16811"/>
    <cellStyle name="Comma 4 2 5 8" xfId="16812"/>
    <cellStyle name="Comma 4 2 5 8 2" xfId="16813"/>
    <cellStyle name="Comma 4 2 5 8 3" xfId="16814"/>
    <cellStyle name="Comma 4 2 5 9" xfId="16815"/>
    <cellStyle name="Comma 4 2 5 9 2" xfId="16816"/>
    <cellStyle name="Comma 4 2 5 9 3" xfId="16817"/>
    <cellStyle name="Comma 4 2 6" xfId="16818"/>
    <cellStyle name="Comma 4 2 6 2" xfId="16819"/>
    <cellStyle name="Comma 4 2 6 2 2" xfId="16820"/>
    <cellStyle name="Comma 4 2 6 2 2 2" xfId="16821"/>
    <cellStyle name="Comma 4 2 6 2 2 3" xfId="16822"/>
    <cellStyle name="Comma 4 2 6 2 3" xfId="16823"/>
    <cellStyle name="Comma 4 2 6 2 3 2" xfId="16824"/>
    <cellStyle name="Comma 4 2 6 2 3 3" xfId="16825"/>
    <cellStyle name="Comma 4 2 6 2 4" xfId="16826"/>
    <cellStyle name="Comma 4 2 6 2 4 2" xfId="16827"/>
    <cellStyle name="Comma 4 2 6 2 4 3" xfId="16828"/>
    <cellStyle name="Comma 4 2 6 2 5" xfId="16829"/>
    <cellStyle name="Comma 4 2 6 2 5 2" xfId="16830"/>
    <cellStyle name="Comma 4 2 6 2 5 3" xfId="16831"/>
    <cellStyle name="Comma 4 2 6 2 6" xfId="16832"/>
    <cellStyle name="Comma 4 2 6 2 7" xfId="16833"/>
    <cellStyle name="Comma 4 2 6 3" xfId="16834"/>
    <cellStyle name="Comma 4 2 6 3 2" xfId="16835"/>
    <cellStyle name="Comma 4 2 6 3 3" xfId="16836"/>
    <cellStyle name="Comma 4 2 6 4" xfId="16837"/>
    <cellStyle name="Comma 4 2 6 4 2" xfId="16838"/>
    <cellStyle name="Comma 4 2 6 4 3" xfId="16839"/>
    <cellStyle name="Comma 4 2 6 5" xfId="16840"/>
    <cellStyle name="Comma 4 2 6 5 2" xfId="16841"/>
    <cellStyle name="Comma 4 2 6 5 3" xfId="16842"/>
    <cellStyle name="Comma 4 2 6 6" xfId="16843"/>
    <cellStyle name="Comma 4 2 6 6 2" xfId="16844"/>
    <cellStyle name="Comma 4 2 6 6 3" xfId="16845"/>
    <cellStyle name="Comma 4 2 6 7" xfId="16846"/>
    <cellStyle name="Comma 4 2 6 8" xfId="16847"/>
    <cellStyle name="Comma 4 2 7" xfId="16848"/>
    <cellStyle name="Comma 4 2 7 2" xfId="16849"/>
    <cellStyle name="Comma 4 2 7 2 2" xfId="16850"/>
    <cellStyle name="Comma 4 2 7 2 2 2" xfId="16851"/>
    <cellStyle name="Comma 4 2 7 2 2 3" xfId="16852"/>
    <cellStyle name="Comma 4 2 7 2 3" xfId="16853"/>
    <cellStyle name="Comma 4 2 7 2 3 2" xfId="16854"/>
    <cellStyle name="Comma 4 2 7 2 3 3" xfId="16855"/>
    <cellStyle name="Comma 4 2 7 2 4" xfId="16856"/>
    <cellStyle name="Comma 4 2 7 2 4 2" xfId="16857"/>
    <cellStyle name="Comma 4 2 7 2 4 3" xfId="16858"/>
    <cellStyle name="Comma 4 2 7 2 5" xfId="16859"/>
    <cellStyle name="Comma 4 2 7 2 5 2" xfId="16860"/>
    <cellStyle name="Comma 4 2 7 2 5 3" xfId="16861"/>
    <cellStyle name="Comma 4 2 7 2 6" xfId="16862"/>
    <cellStyle name="Comma 4 2 7 2 7" xfId="16863"/>
    <cellStyle name="Comma 4 2 7 3" xfId="16864"/>
    <cellStyle name="Comma 4 2 7 3 2" xfId="16865"/>
    <cellStyle name="Comma 4 2 7 3 3" xfId="16866"/>
    <cellStyle name="Comma 4 2 7 4" xfId="16867"/>
    <cellStyle name="Comma 4 2 7 4 2" xfId="16868"/>
    <cellStyle name="Comma 4 2 7 4 3" xfId="16869"/>
    <cellStyle name="Comma 4 2 7 5" xfId="16870"/>
    <cellStyle name="Comma 4 2 7 5 2" xfId="16871"/>
    <cellStyle name="Comma 4 2 7 5 3" xfId="16872"/>
    <cellStyle name="Comma 4 2 7 6" xfId="16873"/>
    <cellStyle name="Comma 4 2 7 6 2" xfId="16874"/>
    <cellStyle name="Comma 4 2 7 6 3" xfId="16875"/>
    <cellStyle name="Comma 4 2 7 7" xfId="16876"/>
    <cellStyle name="Comma 4 2 7 8" xfId="16877"/>
    <cellStyle name="Comma 4 2 8" xfId="16878"/>
    <cellStyle name="Comma 4 2 8 2" xfId="16879"/>
    <cellStyle name="Comma 4 2 8 2 2" xfId="16880"/>
    <cellStyle name="Comma 4 2 8 2 2 2" xfId="16881"/>
    <cellStyle name="Comma 4 2 8 2 2 3" xfId="16882"/>
    <cellStyle name="Comma 4 2 8 2 3" xfId="16883"/>
    <cellStyle name="Comma 4 2 8 2 3 2" xfId="16884"/>
    <cellStyle name="Comma 4 2 8 2 3 3" xfId="16885"/>
    <cellStyle name="Comma 4 2 8 2 4" xfId="16886"/>
    <cellStyle name="Comma 4 2 8 2 4 2" xfId="16887"/>
    <cellStyle name="Comma 4 2 8 2 4 3" xfId="16888"/>
    <cellStyle name="Comma 4 2 8 2 5" xfId="16889"/>
    <cellStyle name="Comma 4 2 8 2 5 2" xfId="16890"/>
    <cellStyle name="Comma 4 2 8 2 5 3" xfId="16891"/>
    <cellStyle name="Comma 4 2 8 2 6" xfId="16892"/>
    <cellStyle name="Comma 4 2 8 2 7" xfId="16893"/>
    <cellStyle name="Comma 4 2 8 3" xfId="16894"/>
    <cellStyle name="Comma 4 2 8 3 2" xfId="16895"/>
    <cellStyle name="Comma 4 2 8 3 3" xfId="16896"/>
    <cellStyle name="Comma 4 2 8 4" xfId="16897"/>
    <cellStyle name="Comma 4 2 8 4 2" xfId="16898"/>
    <cellStyle name="Comma 4 2 8 4 3" xfId="16899"/>
    <cellStyle name="Comma 4 2 8 5" xfId="16900"/>
    <cellStyle name="Comma 4 2 8 5 2" xfId="16901"/>
    <cellStyle name="Comma 4 2 8 5 3" xfId="16902"/>
    <cellStyle name="Comma 4 2 8 6" xfId="16903"/>
    <cellStyle name="Comma 4 2 8 6 2" xfId="16904"/>
    <cellStyle name="Comma 4 2 8 6 3" xfId="16905"/>
    <cellStyle name="Comma 4 2 8 7" xfId="16906"/>
    <cellStyle name="Comma 4 2 8 8" xfId="16907"/>
    <cellStyle name="Comma 4 2 9" xfId="16908"/>
    <cellStyle name="Comma 4 2 9 2" xfId="16909"/>
    <cellStyle name="Comma 4 2 9 2 2" xfId="16910"/>
    <cellStyle name="Comma 4 2 9 2 3" xfId="16911"/>
    <cellStyle name="Comma 4 2 9 3" xfId="16912"/>
    <cellStyle name="Comma 4 2 9 3 2" xfId="16913"/>
    <cellStyle name="Comma 4 2 9 3 3" xfId="16914"/>
    <cellStyle name="Comma 4 2 9 4" xfId="16915"/>
    <cellStyle name="Comma 4 2 9 4 2" xfId="16916"/>
    <cellStyle name="Comma 4 2 9 4 3" xfId="16917"/>
    <cellStyle name="Comma 4 2 9 5" xfId="16918"/>
    <cellStyle name="Comma 4 2 9 5 2" xfId="16919"/>
    <cellStyle name="Comma 4 2 9 5 3" xfId="16920"/>
    <cellStyle name="Comma 4 2 9 6" xfId="16921"/>
    <cellStyle name="Comma 4 2 9 7" xfId="16922"/>
    <cellStyle name="Comma 4 20" xfId="16923"/>
    <cellStyle name="Comma 4 21" xfId="16924"/>
    <cellStyle name="Comma 4 22" xfId="1572"/>
    <cellStyle name="Comma 4 23" xfId="47074"/>
    <cellStyle name="Comma 4 3" xfId="694"/>
    <cellStyle name="Comma 4 3 10" xfId="16926"/>
    <cellStyle name="Comma 4 3 10 2" xfId="16927"/>
    <cellStyle name="Comma 4 3 10 2 2" xfId="16928"/>
    <cellStyle name="Comma 4 3 10 2 3" xfId="16929"/>
    <cellStyle name="Comma 4 3 10 3" xfId="16930"/>
    <cellStyle name="Comma 4 3 10 3 2" xfId="16931"/>
    <cellStyle name="Comma 4 3 10 3 3" xfId="16932"/>
    <cellStyle name="Comma 4 3 10 4" xfId="16933"/>
    <cellStyle name="Comma 4 3 10 4 2" xfId="16934"/>
    <cellStyle name="Comma 4 3 10 4 3" xfId="16935"/>
    <cellStyle name="Comma 4 3 10 5" xfId="16936"/>
    <cellStyle name="Comma 4 3 10 5 2" xfId="16937"/>
    <cellStyle name="Comma 4 3 10 5 3" xfId="16938"/>
    <cellStyle name="Comma 4 3 10 6" xfId="16939"/>
    <cellStyle name="Comma 4 3 10 7" xfId="16940"/>
    <cellStyle name="Comma 4 3 11" xfId="16941"/>
    <cellStyle name="Comma 4 3 11 2" xfId="16942"/>
    <cellStyle name="Comma 4 3 11 3" xfId="16943"/>
    <cellStyle name="Comma 4 3 12" xfId="16944"/>
    <cellStyle name="Comma 4 3 12 2" xfId="16945"/>
    <cellStyle name="Comma 4 3 12 3" xfId="16946"/>
    <cellStyle name="Comma 4 3 13" xfId="16947"/>
    <cellStyle name="Comma 4 3 13 2" xfId="16948"/>
    <cellStyle name="Comma 4 3 13 3" xfId="16949"/>
    <cellStyle name="Comma 4 3 14" xfId="16950"/>
    <cellStyle name="Comma 4 3 14 2" xfId="16951"/>
    <cellStyle name="Comma 4 3 14 3" xfId="16952"/>
    <cellStyle name="Comma 4 3 15" xfId="16953"/>
    <cellStyle name="Comma 4 3 16" xfId="16954"/>
    <cellStyle name="Comma 4 3 17" xfId="16925"/>
    <cellStyle name="Comma 4 3 2" xfId="16955"/>
    <cellStyle name="Comma 4 3 2 10" xfId="16956"/>
    <cellStyle name="Comma 4 3 2 10 2" xfId="16957"/>
    <cellStyle name="Comma 4 3 2 10 3" xfId="16958"/>
    <cellStyle name="Comma 4 3 2 11" xfId="16959"/>
    <cellStyle name="Comma 4 3 2 11 2" xfId="16960"/>
    <cellStyle name="Comma 4 3 2 11 3" xfId="16961"/>
    <cellStyle name="Comma 4 3 2 12" xfId="16962"/>
    <cellStyle name="Comma 4 3 2 12 2" xfId="16963"/>
    <cellStyle name="Comma 4 3 2 12 3" xfId="16964"/>
    <cellStyle name="Comma 4 3 2 13" xfId="16965"/>
    <cellStyle name="Comma 4 3 2 13 2" xfId="16966"/>
    <cellStyle name="Comma 4 3 2 13 3" xfId="16967"/>
    <cellStyle name="Comma 4 3 2 14" xfId="16968"/>
    <cellStyle name="Comma 4 3 2 15" xfId="16969"/>
    <cellStyle name="Comma 4 3 2 2" xfId="16970"/>
    <cellStyle name="Comma 4 3 2 2 10" xfId="16971"/>
    <cellStyle name="Comma 4 3 2 2 10 2" xfId="16972"/>
    <cellStyle name="Comma 4 3 2 2 10 3" xfId="16973"/>
    <cellStyle name="Comma 4 3 2 2 11" xfId="16974"/>
    <cellStyle name="Comma 4 3 2 2 11 2" xfId="16975"/>
    <cellStyle name="Comma 4 3 2 2 11 3" xfId="16976"/>
    <cellStyle name="Comma 4 3 2 2 12" xfId="16977"/>
    <cellStyle name="Comma 4 3 2 2 12 2" xfId="16978"/>
    <cellStyle name="Comma 4 3 2 2 12 3" xfId="16979"/>
    <cellStyle name="Comma 4 3 2 2 13" xfId="16980"/>
    <cellStyle name="Comma 4 3 2 2 14" xfId="16981"/>
    <cellStyle name="Comma 4 3 2 2 2" xfId="16982"/>
    <cellStyle name="Comma 4 3 2 2 2 10" xfId="16983"/>
    <cellStyle name="Comma 4 3 2 2 2 11" xfId="16984"/>
    <cellStyle name="Comma 4 3 2 2 2 2" xfId="16985"/>
    <cellStyle name="Comma 4 3 2 2 2 2 2" xfId="16986"/>
    <cellStyle name="Comma 4 3 2 2 2 2 2 2" xfId="16987"/>
    <cellStyle name="Comma 4 3 2 2 2 2 2 2 2" xfId="16988"/>
    <cellStyle name="Comma 4 3 2 2 2 2 2 2 3" xfId="16989"/>
    <cellStyle name="Comma 4 3 2 2 2 2 2 3" xfId="16990"/>
    <cellStyle name="Comma 4 3 2 2 2 2 2 3 2" xfId="16991"/>
    <cellStyle name="Comma 4 3 2 2 2 2 2 3 3" xfId="16992"/>
    <cellStyle name="Comma 4 3 2 2 2 2 2 4" xfId="16993"/>
    <cellStyle name="Comma 4 3 2 2 2 2 2 4 2" xfId="16994"/>
    <cellStyle name="Comma 4 3 2 2 2 2 2 4 3" xfId="16995"/>
    <cellStyle name="Comma 4 3 2 2 2 2 2 5" xfId="16996"/>
    <cellStyle name="Comma 4 3 2 2 2 2 2 5 2" xfId="16997"/>
    <cellStyle name="Comma 4 3 2 2 2 2 2 5 3" xfId="16998"/>
    <cellStyle name="Comma 4 3 2 2 2 2 2 6" xfId="16999"/>
    <cellStyle name="Comma 4 3 2 2 2 2 2 7" xfId="17000"/>
    <cellStyle name="Comma 4 3 2 2 2 2 3" xfId="17001"/>
    <cellStyle name="Comma 4 3 2 2 2 2 3 2" xfId="17002"/>
    <cellStyle name="Comma 4 3 2 2 2 2 3 3" xfId="17003"/>
    <cellStyle name="Comma 4 3 2 2 2 2 4" xfId="17004"/>
    <cellStyle name="Comma 4 3 2 2 2 2 4 2" xfId="17005"/>
    <cellStyle name="Comma 4 3 2 2 2 2 4 3" xfId="17006"/>
    <cellStyle name="Comma 4 3 2 2 2 2 5" xfId="17007"/>
    <cellStyle name="Comma 4 3 2 2 2 2 5 2" xfId="17008"/>
    <cellStyle name="Comma 4 3 2 2 2 2 5 3" xfId="17009"/>
    <cellStyle name="Comma 4 3 2 2 2 2 6" xfId="17010"/>
    <cellStyle name="Comma 4 3 2 2 2 2 6 2" xfId="17011"/>
    <cellStyle name="Comma 4 3 2 2 2 2 6 3" xfId="17012"/>
    <cellStyle name="Comma 4 3 2 2 2 2 7" xfId="17013"/>
    <cellStyle name="Comma 4 3 2 2 2 2 8" xfId="17014"/>
    <cellStyle name="Comma 4 3 2 2 2 3" xfId="17015"/>
    <cellStyle name="Comma 4 3 2 2 2 3 2" xfId="17016"/>
    <cellStyle name="Comma 4 3 2 2 2 3 2 2" xfId="17017"/>
    <cellStyle name="Comma 4 3 2 2 2 3 2 3" xfId="17018"/>
    <cellStyle name="Comma 4 3 2 2 2 3 3" xfId="17019"/>
    <cellStyle name="Comma 4 3 2 2 2 3 3 2" xfId="17020"/>
    <cellStyle name="Comma 4 3 2 2 2 3 3 3" xfId="17021"/>
    <cellStyle name="Comma 4 3 2 2 2 3 4" xfId="17022"/>
    <cellStyle name="Comma 4 3 2 2 2 3 4 2" xfId="17023"/>
    <cellStyle name="Comma 4 3 2 2 2 3 4 3" xfId="17024"/>
    <cellStyle name="Comma 4 3 2 2 2 3 5" xfId="17025"/>
    <cellStyle name="Comma 4 3 2 2 2 3 5 2" xfId="17026"/>
    <cellStyle name="Comma 4 3 2 2 2 3 5 3" xfId="17027"/>
    <cellStyle name="Comma 4 3 2 2 2 3 6" xfId="17028"/>
    <cellStyle name="Comma 4 3 2 2 2 3 7" xfId="17029"/>
    <cellStyle name="Comma 4 3 2 2 2 4" xfId="17030"/>
    <cellStyle name="Comma 4 3 2 2 2 4 2" xfId="17031"/>
    <cellStyle name="Comma 4 3 2 2 2 4 2 2" xfId="17032"/>
    <cellStyle name="Comma 4 3 2 2 2 4 2 3" xfId="17033"/>
    <cellStyle name="Comma 4 3 2 2 2 4 3" xfId="17034"/>
    <cellStyle name="Comma 4 3 2 2 2 4 3 2" xfId="17035"/>
    <cellStyle name="Comma 4 3 2 2 2 4 3 3" xfId="17036"/>
    <cellStyle name="Comma 4 3 2 2 2 4 4" xfId="17037"/>
    <cellStyle name="Comma 4 3 2 2 2 4 4 2" xfId="17038"/>
    <cellStyle name="Comma 4 3 2 2 2 4 4 3" xfId="17039"/>
    <cellStyle name="Comma 4 3 2 2 2 4 5" xfId="17040"/>
    <cellStyle name="Comma 4 3 2 2 2 4 5 2" xfId="17041"/>
    <cellStyle name="Comma 4 3 2 2 2 4 5 3" xfId="17042"/>
    <cellStyle name="Comma 4 3 2 2 2 4 6" xfId="17043"/>
    <cellStyle name="Comma 4 3 2 2 2 4 7" xfId="17044"/>
    <cellStyle name="Comma 4 3 2 2 2 5" xfId="17045"/>
    <cellStyle name="Comma 4 3 2 2 2 5 2" xfId="17046"/>
    <cellStyle name="Comma 4 3 2 2 2 5 2 2" xfId="17047"/>
    <cellStyle name="Comma 4 3 2 2 2 5 2 3" xfId="17048"/>
    <cellStyle name="Comma 4 3 2 2 2 5 3" xfId="17049"/>
    <cellStyle name="Comma 4 3 2 2 2 5 3 2" xfId="17050"/>
    <cellStyle name="Comma 4 3 2 2 2 5 3 3" xfId="17051"/>
    <cellStyle name="Comma 4 3 2 2 2 5 4" xfId="17052"/>
    <cellStyle name="Comma 4 3 2 2 2 5 4 2" xfId="17053"/>
    <cellStyle name="Comma 4 3 2 2 2 5 4 3" xfId="17054"/>
    <cellStyle name="Comma 4 3 2 2 2 5 5" xfId="17055"/>
    <cellStyle name="Comma 4 3 2 2 2 5 5 2" xfId="17056"/>
    <cellStyle name="Comma 4 3 2 2 2 5 5 3" xfId="17057"/>
    <cellStyle name="Comma 4 3 2 2 2 5 6" xfId="17058"/>
    <cellStyle name="Comma 4 3 2 2 2 5 7" xfId="17059"/>
    <cellStyle name="Comma 4 3 2 2 2 6" xfId="17060"/>
    <cellStyle name="Comma 4 3 2 2 2 6 2" xfId="17061"/>
    <cellStyle name="Comma 4 3 2 2 2 6 3" xfId="17062"/>
    <cellStyle name="Comma 4 3 2 2 2 7" xfId="17063"/>
    <cellStyle name="Comma 4 3 2 2 2 7 2" xfId="17064"/>
    <cellStyle name="Comma 4 3 2 2 2 7 3" xfId="17065"/>
    <cellStyle name="Comma 4 3 2 2 2 8" xfId="17066"/>
    <cellStyle name="Comma 4 3 2 2 2 8 2" xfId="17067"/>
    <cellStyle name="Comma 4 3 2 2 2 8 3" xfId="17068"/>
    <cellStyle name="Comma 4 3 2 2 2 9" xfId="17069"/>
    <cellStyle name="Comma 4 3 2 2 2 9 2" xfId="17070"/>
    <cellStyle name="Comma 4 3 2 2 2 9 3" xfId="17071"/>
    <cellStyle name="Comma 4 3 2 2 3" xfId="17072"/>
    <cellStyle name="Comma 4 3 2 2 3 2" xfId="17073"/>
    <cellStyle name="Comma 4 3 2 2 3 2 2" xfId="17074"/>
    <cellStyle name="Comma 4 3 2 2 3 2 2 2" xfId="17075"/>
    <cellStyle name="Comma 4 3 2 2 3 2 2 3" xfId="17076"/>
    <cellStyle name="Comma 4 3 2 2 3 2 3" xfId="17077"/>
    <cellStyle name="Comma 4 3 2 2 3 2 3 2" xfId="17078"/>
    <cellStyle name="Comma 4 3 2 2 3 2 3 3" xfId="17079"/>
    <cellStyle name="Comma 4 3 2 2 3 2 4" xfId="17080"/>
    <cellStyle name="Comma 4 3 2 2 3 2 4 2" xfId="17081"/>
    <cellStyle name="Comma 4 3 2 2 3 2 4 3" xfId="17082"/>
    <cellStyle name="Comma 4 3 2 2 3 2 5" xfId="17083"/>
    <cellStyle name="Comma 4 3 2 2 3 2 5 2" xfId="17084"/>
    <cellStyle name="Comma 4 3 2 2 3 2 5 3" xfId="17085"/>
    <cellStyle name="Comma 4 3 2 2 3 2 6" xfId="17086"/>
    <cellStyle name="Comma 4 3 2 2 3 2 7" xfId="17087"/>
    <cellStyle name="Comma 4 3 2 2 3 3" xfId="17088"/>
    <cellStyle name="Comma 4 3 2 2 3 3 2" xfId="17089"/>
    <cellStyle name="Comma 4 3 2 2 3 3 3" xfId="17090"/>
    <cellStyle name="Comma 4 3 2 2 3 4" xfId="17091"/>
    <cellStyle name="Comma 4 3 2 2 3 4 2" xfId="17092"/>
    <cellStyle name="Comma 4 3 2 2 3 4 3" xfId="17093"/>
    <cellStyle name="Comma 4 3 2 2 3 5" xfId="17094"/>
    <cellStyle name="Comma 4 3 2 2 3 5 2" xfId="17095"/>
    <cellStyle name="Comma 4 3 2 2 3 5 3" xfId="17096"/>
    <cellStyle name="Comma 4 3 2 2 3 6" xfId="17097"/>
    <cellStyle name="Comma 4 3 2 2 3 6 2" xfId="17098"/>
    <cellStyle name="Comma 4 3 2 2 3 6 3" xfId="17099"/>
    <cellStyle name="Comma 4 3 2 2 3 7" xfId="17100"/>
    <cellStyle name="Comma 4 3 2 2 3 8" xfId="17101"/>
    <cellStyle name="Comma 4 3 2 2 4" xfId="17102"/>
    <cellStyle name="Comma 4 3 2 2 4 2" xfId="17103"/>
    <cellStyle name="Comma 4 3 2 2 4 2 2" xfId="17104"/>
    <cellStyle name="Comma 4 3 2 2 4 2 2 2" xfId="17105"/>
    <cellStyle name="Comma 4 3 2 2 4 2 2 3" xfId="17106"/>
    <cellStyle name="Comma 4 3 2 2 4 2 3" xfId="17107"/>
    <cellStyle name="Comma 4 3 2 2 4 2 3 2" xfId="17108"/>
    <cellStyle name="Comma 4 3 2 2 4 2 3 3" xfId="17109"/>
    <cellStyle name="Comma 4 3 2 2 4 2 4" xfId="17110"/>
    <cellStyle name="Comma 4 3 2 2 4 2 4 2" xfId="17111"/>
    <cellStyle name="Comma 4 3 2 2 4 2 4 3" xfId="17112"/>
    <cellStyle name="Comma 4 3 2 2 4 2 5" xfId="17113"/>
    <cellStyle name="Comma 4 3 2 2 4 2 5 2" xfId="17114"/>
    <cellStyle name="Comma 4 3 2 2 4 2 5 3" xfId="17115"/>
    <cellStyle name="Comma 4 3 2 2 4 2 6" xfId="17116"/>
    <cellStyle name="Comma 4 3 2 2 4 2 7" xfId="17117"/>
    <cellStyle name="Comma 4 3 2 2 4 3" xfId="17118"/>
    <cellStyle name="Comma 4 3 2 2 4 3 2" xfId="17119"/>
    <cellStyle name="Comma 4 3 2 2 4 3 3" xfId="17120"/>
    <cellStyle name="Comma 4 3 2 2 4 4" xfId="17121"/>
    <cellStyle name="Comma 4 3 2 2 4 4 2" xfId="17122"/>
    <cellStyle name="Comma 4 3 2 2 4 4 3" xfId="17123"/>
    <cellStyle name="Comma 4 3 2 2 4 5" xfId="17124"/>
    <cellStyle name="Comma 4 3 2 2 4 5 2" xfId="17125"/>
    <cellStyle name="Comma 4 3 2 2 4 5 3" xfId="17126"/>
    <cellStyle name="Comma 4 3 2 2 4 6" xfId="17127"/>
    <cellStyle name="Comma 4 3 2 2 4 6 2" xfId="17128"/>
    <cellStyle name="Comma 4 3 2 2 4 6 3" xfId="17129"/>
    <cellStyle name="Comma 4 3 2 2 4 7" xfId="17130"/>
    <cellStyle name="Comma 4 3 2 2 4 8" xfId="17131"/>
    <cellStyle name="Comma 4 3 2 2 5" xfId="17132"/>
    <cellStyle name="Comma 4 3 2 2 5 2" xfId="17133"/>
    <cellStyle name="Comma 4 3 2 2 5 2 2" xfId="17134"/>
    <cellStyle name="Comma 4 3 2 2 5 2 3" xfId="17135"/>
    <cellStyle name="Comma 4 3 2 2 5 3" xfId="17136"/>
    <cellStyle name="Comma 4 3 2 2 5 3 2" xfId="17137"/>
    <cellStyle name="Comma 4 3 2 2 5 3 3" xfId="17138"/>
    <cellStyle name="Comma 4 3 2 2 5 4" xfId="17139"/>
    <cellStyle name="Comma 4 3 2 2 5 4 2" xfId="17140"/>
    <cellStyle name="Comma 4 3 2 2 5 4 3" xfId="17141"/>
    <cellStyle name="Comma 4 3 2 2 5 5" xfId="17142"/>
    <cellStyle name="Comma 4 3 2 2 5 5 2" xfId="17143"/>
    <cellStyle name="Comma 4 3 2 2 5 5 3" xfId="17144"/>
    <cellStyle name="Comma 4 3 2 2 5 6" xfId="17145"/>
    <cellStyle name="Comma 4 3 2 2 5 7" xfId="17146"/>
    <cellStyle name="Comma 4 3 2 2 6" xfId="17147"/>
    <cellStyle name="Comma 4 3 2 2 6 2" xfId="17148"/>
    <cellStyle name="Comma 4 3 2 2 6 2 2" xfId="17149"/>
    <cellStyle name="Comma 4 3 2 2 6 2 3" xfId="17150"/>
    <cellStyle name="Comma 4 3 2 2 6 3" xfId="17151"/>
    <cellStyle name="Comma 4 3 2 2 6 3 2" xfId="17152"/>
    <cellStyle name="Comma 4 3 2 2 6 3 3" xfId="17153"/>
    <cellStyle name="Comma 4 3 2 2 6 4" xfId="17154"/>
    <cellStyle name="Comma 4 3 2 2 6 4 2" xfId="17155"/>
    <cellStyle name="Comma 4 3 2 2 6 4 3" xfId="17156"/>
    <cellStyle name="Comma 4 3 2 2 6 5" xfId="17157"/>
    <cellStyle name="Comma 4 3 2 2 6 5 2" xfId="17158"/>
    <cellStyle name="Comma 4 3 2 2 6 5 3" xfId="17159"/>
    <cellStyle name="Comma 4 3 2 2 6 6" xfId="17160"/>
    <cellStyle name="Comma 4 3 2 2 6 7" xfId="17161"/>
    <cellStyle name="Comma 4 3 2 2 7" xfId="17162"/>
    <cellStyle name="Comma 4 3 2 2 7 2" xfId="17163"/>
    <cellStyle name="Comma 4 3 2 2 7 2 2" xfId="17164"/>
    <cellStyle name="Comma 4 3 2 2 7 2 3" xfId="17165"/>
    <cellStyle name="Comma 4 3 2 2 7 3" xfId="17166"/>
    <cellStyle name="Comma 4 3 2 2 7 3 2" xfId="17167"/>
    <cellStyle name="Comma 4 3 2 2 7 3 3" xfId="17168"/>
    <cellStyle name="Comma 4 3 2 2 7 4" xfId="17169"/>
    <cellStyle name="Comma 4 3 2 2 7 4 2" xfId="17170"/>
    <cellStyle name="Comma 4 3 2 2 7 4 3" xfId="17171"/>
    <cellStyle name="Comma 4 3 2 2 7 5" xfId="17172"/>
    <cellStyle name="Comma 4 3 2 2 7 5 2" xfId="17173"/>
    <cellStyle name="Comma 4 3 2 2 7 5 3" xfId="17174"/>
    <cellStyle name="Comma 4 3 2 2 7 6" xfId="17175"/>
    <cellStyle name="Comma 4 3 2 2 7 7" xfId="17176"/>
    <cellStyle name="Comma 4 3 2 2 8" xfId="17177"/>
    <cellStyle name="Comma 4 3 2 2 8 2" xfId="17178"/>
    <cellStyle name="Comma 4 3 2 2 8 2 2" xfId="17179"/>
    <cellStyle name="Comma 4 3 2 2 8 2 3" xfId="17180"/>
    <cellStyle name="Comma 4 3 2 2 8 3" xfId="17181"/>
    <cellStyle name="Comma 4 3 2 2 8 3 2" xfId="17182"/>
    <cellStyle name="Comma 4 3 2 2 8 3 3" xfId="17183"/>
    <cellStyle name="Comma 4 3 2 2 8 4" xfId="17184"/>
    <cellStyle name="Comma 4 3 2 2 8 4 2" xfId="17185"/>
    <cellStyle name="Comma 4 3 2 2 8 4 3" xfId="17186"/>
    <cellStyle name="Comma 4 3 2 2 8 5" xfId="17187"/>
    <cellStyle name="Comma 4 3 2 2 8 5 2" xfId="17188"/>
    <cellStyle name="Comma 4 3 2 2 8 5 3" xfId="17189"/>
    <cellStyle name="Comma 4 3 2 2 8 6" xfId="17190"/>
    <cellStyle name="Comma 4 3 2 2 8 7" xfId="17191"/>
    <cellStyle name="Comma 4 3 2 2 9" xfId="17192"/>
    <cellStyle name="Comma 4 3 2 2 9 2" xfId="17193"/>
    <cellStyle name="Comma 4 3 2 2 9 3" xfId="17194"/>
    <cellStyle name="Comma 4 3 2 3" xfId="17195"/>
    <cellStyle name="Comma 4 3 2 3 10" xfId="17196"/>
    <cellStyle name="Comma 4 3 2 3 11" xfId="17197"/>
    <cellStyle name="Comma 4 3 2 3 2" xfId="17198"/>
    <cellStyle name="Comma 4 3 2 3 2 2" xfId="17199"/>
    <cellStyle name="Comma 4 3 2 3 2 2 2" xfId="17200"/>
    <cellStyle name="Comma 4 3 2 3 2 2 2 2" xfId="17201"/>
    <cellStyle name="Comma 4 3 2 3 2 2 2 3" xfId="17202"/>
    <cellStyle name="Comma 4 3 2 3 2 2 3" xfId="17203"/>
    <cellStyle name="Comma 4 3 2 3 2 2 3 2" xfId="17204"/>
    <cellStyle name="Comma 4 3 2 3 2 2 3 3" xfId="17205"/>
    <cellStyle name="Comma 4 3 2 3 2 2 4" xfId="17206"/>
    <cellStyle name="Comma 4 3 2 3 2 2 4 2" xfId="17207"/>
    <cellStyle name="Comma 4 3 2 3 2 2 4 3" xfId="17208"/>
    <cellStyle name="Comma 4 3 2 3 2 2 5" xfId="17209"/>
    <cellStyle name="Comma 4 3 2 3 2 2 5 2" xfId="17210"/>
    <cellStyle name="Comma 4 3 2 3 2 2 5 3" xfId="17211"/>
    <cellStyle name="Comma 4 3 2 3 2 2 6" xfId="17212"/>
    <cellStyle name="Comma 4 3 2 3 2 2 7" xfId="17213"/>
    <cellStyle name="Comma 4 3 2 3 2 3" xfId="17214"/>
    <cellStyle name="Comma 4 3 2 3 2 3 2" xfId="17215"/>
    <cellStyle name="Comma 4 3 2 3 2 3 3" xfId="17216"/>
    <cellStyle name="Comma 4 3 2 3 2 4" xfId="17217"/>
    <cellStyle name="Comma 4 3 2 3 2 4 2" xfId="17218"/>
    <cellStyle name="Comma 4 3 2 3 2 4 3" xfId="17219"/>
    <cellStyle name="Comma 4 3 2 3 2 5" xfId="17220"/>
    <cellStyle name="Comma 4 3 2 3 2 5 2" xfId="17221"/>
    <cellStyle name="Comma 4 3 2 3 2 5 3" xfId="17222"/>
    <cellStyle name="Comma 4 3 2 3 2 6" xfId="17223"/>
    <cellStyle name="Comma 4 3 2 3 2 6 2" xfId="17224"/>
    <cellStyle name="Comma 4 3 2 3 2 6 3" xfId="17225"/>
    <cellStyle name="Comma 4 3 2 3 2 7" xfId="17226"/>
    <cellStyle name="Comma 4 3 2 3 2 8" xfId="17227"/>
    <cellStyle name="Comma 4 3 2 3 3" xfId="17228"/>
    <cellStyle name="Comma 4 3 2 3 3 2" xfId="17229"/>
    <cellStyle name="Comma 4 3 2 3 3 2 2" xfId="17230"/>
    <cellStyle name="Comma 4 3 2 3 3 2 3" xfId="17231"/>
    <cellStyle name="Comma 4 3 2 3 3 3" xfId="17232"/>
    <cellStyle name="Comma 4 3 2 3 3 3 2" xfId="17233"/>
    <cellStyle name="Comma 4 3 2 3 3 3 3" xfId="17234"/>
    <cellStyle name="Comma 4 3 2 3 3 4" xfId="17235"/>
    <cellStyle name="Comma 4 3 2 3 3 4 2" xfId="17236"/>
    <cellStyle name="Comma 4 3 2 3 3 4 3" xfId="17237"/>
    <cellStyle name="Comma 4 3 2 3 3 5" xfId="17238"/>
    <cellStyle name="Comma 4 3 2 3 3 5 2" xfId="17239"/>
    <cellStyle name="Comma 4 3 2 3 3 5 3" xfId="17240"/>
    <cellStyle name="Comma 4 3 2 3 3 6" xfId="17241"/>
    <cellStyle name="Comma 4 3 2 3 3 7" xfId="17242"/>
    <cellStyle name="Comma 4 3 2 3 4" xfId="17243"/>
    <cellStyle name="Comma 4 3 2 3 4 2" xfId="17244"/>
    <cellStyle name="Comma 4 3 2 3 4 2 2" xfId="17245"/>
    <cellStyle name="Comma 4 3 2 3 4 2 3" xfId="17246"/>
    <cellStyle name="Comma 4 3 2 3 4 3" xfId="17247"/>
    <cellStyle name="Comma 4 3 2 3 4 3 2" xfId="17248"/>
    <cellStyle name="Comma 4 3 2 3 4 3 3" xfId="17249"/>
    <cellStyle name="Comma 4 3 2 3 4 4" xfId="17250"/>
    <cellStyle name="Comma 4 3 2 3 4 4 2" xfId="17251"/>
    <cellStyle name="Comma 4 3 2 3 4 4 3" xfId="17252"/>
    <cellStyle name="Comma 4 3 2 3 4 5" xfId="17253"/>
    <cellStyle name="Comma 4 3 2 3 4 5 2" xfId="17254"/>
    <cellStyle name="Comma 4 3 2 3 4 5 3" xfId="17255"/>
    <cellStyle name="Comma 4 3 2 3 4 6" xfId="17256"/>
    <cellStyle name="Comma 4 3 2 3 4 7" xfId="17257"/>
    <cellStyle name="Comma 4 3 2 3 5" xfId="17258"/>
    <cellStyle name="Comma 4 3 2 3 5 2" xfId="17259"/>
    <cellStyle name="Comma 4 3 2 3 5 2 2" xfId="17260"/>
    <cellStyle name="Comma 4 3 2 3 5 2 3" xfId="17261"/>
    <cellStyle name="Comma 4 3 2 3 5 3" xfId="17262"/>
    <cellStyle name="Comma 4 3 2 3 5 3 2" xfId="17263"/>
    <cellStyle name="Comma 4 3 2 3 5 3 3" xfId="17264"/>
    <cellStyle name="Comma 4 3 2 3 5 4" xfId="17265"/>
    <cellStyle name="Comma 4 3 2 3 5 4 2" xfId="17266"/>
    <cellStyle name="Comma 4 3 2 3 5 4 3" xfId="17267"/>
    <cellStyle name="Comma 4 3 2 3 5 5" xfId="17268"/>
    <cellStyle name="Comma 4 3 2 3 5 5 2" xfId="17269"/>
    <cellStyle name="Comma 4 3 2 3 5 5 3" xfId="17270"/>
    <cellStyle name="Comma 4 3 2 3 5 6" xfId="17271"/>
    <cellStyle name="Comma 4 3 2 3 5 7" xfId="17272"/>
    <cellStyle name="Comma 4 3 2 3 6" xfId="17273"/>
    <cellStyle name="Comma 4 3 2 3 6 2" xfId="17274"/>
    <cellStyle name="Comma 4 3 2 3 6 3" xfId="17275"/>
    <cellStyle name="Comma 4 3 2 3 7" xfId="17276"/>
    <cellStyle name="Comma 4 3 2 3 7 2" xfId="17277"/>
    <cellStyle name="Comma 4 3 2 3 7 3" xfId="17278"/>
    <cellStyle name="Comma 4 3 2 3 8" xfId="17279"/>
    <cellStyle name="Comma 4 3 2 3 8 2" xfId="17280"/>
    <cellStyle name="Comma 4 3 2 3 8 3" xfId="17281"/>
    <cellStyle name="Comma 4 3 2 3 9" xfId="17282"/>
    <cellStyle name="Comma 4 3 2 3 9 2" xfId="17283"/>
    <cellStyle name="Comma 4 3 2 3 9 3" xfId="17284"/>
    <cellStyle name="Comma 4 3 2 4" xfId="17285"/>
    <cellStyle name="Comma 4 3 2 4 2" xfId="17286"/>
    <cellStyle name="Comma 4 3 2 4 2 2" xfId="17287"/>
    <cellStyle name="Comma 4 3 2 4 2 2 2" xfId="17288"/>
    <cellStyle name="Comma 4 3 2 4 2 2 3" xfId="17289"/>
    <cellStyle name="Comma 4 3 2 4 2 3" xfId="17290"/>
    <cellStyle name="Comma 4 3 2 4 2 3 2" xfId="17291"/>
    <cellStyle name="Comma 4 3 2 4 2 3 3" xfId="17292"/>
    <cellStyle name="Comma 4 3 2 4 2 4" xfId="17293"/>
    <cellStyle name="Comma 4 3 2 4 2 4 2" xfId="17294"/>
    <cellStyle name="Comma 4 3 2 4 2 4 3" xfId="17295"/>
    <cellStyle name="Comma 4 3 2 4 2 5" xfId="17296"/>
    <cellStyle name="Comma 4 3 2 4 2 5 2" xfId="17297"/>
    <cellStyle name="Comma 4 3 2 4 2 5 3" xfId="17298"/>
    <cellStyle name="Comma 4 3 2 4 2 6" xfId="17299"/>
    <cellStyle name="Comma 4 3 2 4 2 7" xfId="17300"/>
    <cellStyle name="Comma 4 3 2 4 3" xfId="17301"/>
    <cellStyle name="Comma 4 3 2 4 3 2" xfId="17302"/>
    <cellStyle name="Comma 4 3 2 4 3 3" xfId="17303"/>
    <cellStyle name="Comma 4 3 2 4 4" xfId="17304"/>
    <cellStyle name="Comma 4 3 2 4 4 2" xfId="17305"/>
    <cellStyle name="Comma 4 3 2 4 4 3" xfId="17306"/>
    <cellStyle name="Comma 4 3 2 4 5" xfId="17307"/>
    <cellStyle name="Comma 4 3 2 4 5 2" xfId="17308"/>
    <cellStyle name="Comma 4 3 2 4 5 3" xfId="17309"/>
    <cellStyle name="Comma 4 3 2 4 6" xfId="17310"/>
    <cellStyle name="Comma 4 3 2 4 6 2" xfId="17311"/>
    <cellStyle name="Comma 4 3 2 4 6 3" xfId="17312"/>
    <cellStyle name="Comma 4 3 2 4 7" xfId="17313"/>
    <cellStyle name="Comma 4 3 2 4 8" xfId="17314"/>
    <cellStyle name="Comma 4 3 2 5" xfId="17315"/>
    <cellStyle name="Comma 4 3 2 5 2" xfId="17316"/>
    <cellStyle name="Comma 4 3 2 5 2 2" xfId="17317"/>
    <cellStyle name="Comma 4 3 2 5 2 2 2" xfId="17318"/>
    <cellStyle name="Comma 4 3 2 5 2 2 3" xfId="17319"/>
    <cellStyle name="Comma 4 3 2 5 2 3" xfId="17320"/>
    <cellStyle name="Comma 4 3 2 5 2 3 2" xfId="17321"/>
    <cellStyle name="Comma 4 3 2 5 2 3 3" xfId="17322"/>
    <cellStyle name="Comma 4 3 2 5 2 4" xfId="17323"/>
    <cellStyle name="Comma 4 3 2 5 2 4 2" xfId="17324"/>
    <cellStyle name="Comma 4 3 2 5 2 4 3" xfId="17325"/>
    <cellStyle name="Comma 4 3 2 5 2 5" xfId="17326"/>
    <cellStyle name="Comma 4 3 2 5 2 5 2" xfId="17327"/>
    <cellStyle name="Comma 4 3 2 5 2 5 3" xfId="17328"/>
    <cellStyle name="Comma 4 3 2 5 2 6" xfId="17329"/>
    <cellStyle name="Comma 4 3 2 5 2 7" xfId="17330"/>
    <cellStyle name="Comma 4 3 2 5 3" xfId="17331"/>
    <cellStyle name="Comma 4 3 2 5 3 2" xfId="17332"/>
    <cellStyle name="Comma 4 3 2 5 3 3" xfId="17333"/>
    <cellStyle name="Comma 4 3 2 5 4" xfId="17334"/>
    <cellStyle name="Comma 4 3 2 5 4 2" xfId="17335"/>
    <cellStyle name="Comma 4 3 2 5 4 3" xfId="17336"/>
    <cellStyle name="Comma 4 3 2 5 5" xfId="17337"/>
    <cellStyle name="Comma 4 3 2 5 5 2" xfId="17338"/>
    <cellStyle name="Comma 4 3 2 5 5 3" xfId="17339"/>
    <cellStyle name="Comma 4 3 2 5 6" xfId="17340"/>
    <cellStyle name="Comma 4 3 2 5 6 2" xfId="17341"/>
    <cellStyle name="Comma 4 3 2 5 6 3" xfId="17342"/>
    <cellStyle name="Comma 4 3 2 5 7" xfId="17343"/>
    <cellStyle name="Comma 4 3 2 5 8" xfId="17344"/>
    <cellStyle name="Comma 4 3 2 6" xfId="17345"/>
    <cellStyle name="Comma 4 3 2 6 2" xfId="17346"/>
    <cellStyle name="Comma 4 3 2 6 2 2" xfId="17347"/>
    <cellStyle name="Comma 4 3 2 6 2 3" xfId="17348"/>
    <cellStyle name="Comma 4 3 2 6 3" xfId="17349"/>
    <cellStyle name="Comma 4 3 2 6 3 2" xfId="17350"/>
    <cellStyle name="Comma 4 3 2 6 3 3" xfId="17351"/>
    <cellStyle name="Comma 4 3 2 6 4" xfId="17352"/>
    <cellStyle name="Comma 4 3 2 6 4 2" xfId="17353"/>
    <cellStyle name="Comma 4 3 2 6 4 3" xfId="17354"/>
    <cellStyle name="Comma 4 3 2 6 5" xfId="17355"/>
    <cellStyle name="Comma 4 3 2 6 5 2" xfId="17356"/>
    <cellStyle name="Comma 4 3 2 6 5 3" xfId="17357"/>
    <cellStyle name="Comma 4 3 2 6 6" xfId="17358"/>
    <cellStyle name="Comma 4 3 2 6 7" xfId="17359"/>
    <cellStyle name="Comma 4 3 2 7" xfId="17360"/>
    <cellStyle name="Comma 4 3 2 7 2" xfId="17361"/>
    <cellStyle name="Comma 4 3 2 7 2 2" xfId="17362"/>
    <cellStyle name="Comma 4 3 2 7 2 3" xfId="17363"/>
    <cellStyle name="Comma 4 3 2 7 3" xfId="17364"/>
    <cellStyle name="Comma 4 3 2 7 3 2" xfId="17365"/>
    <cellStyle name="Comma 4 3 2 7 3 3" xfId="17366"/>
    <cellStyle name="Comma 4 3 2 7 4" xfId="17367"/>
    <cellStyle name="Comma 4 3 2 7 4 2" xfId="17368"/>
    <cellStyle name="Comma 4 3 2 7 4 3" xfId="17369"/>
    <cellStyle name="Comma 4 3 2 7 5" xfId="17370"/>
    <cellStyle name="Comma 4 3 2 7 5 2" xfId="17371"/>
    <cellStyle name="Comma 4 3 2 7 5 3" xfId="17372"/>
    <cellStyle name="Comma 4 3 2 7 6" xfId="17373"/>
    <cellStyle name="Comma 4 3 2 7 7" xfId="17374"/>
    <cellStyle name="Comma 4 3 2 8" xfId="17375"/>
    <cellStyle name="Comma 4 3 2 8 2" xfId="17376"/>
    <cellStyle name="Comma 4 3 2 8 2 2" xfId="17377"/>
    <cellStyle name="Comma 4 3 2 8 2 3" xfId="17378"/>
    <cellStyle name="Comma 4 3 2 8 3" xfId="17379"/>
    <cellStyle name="Comma 4 3 2 8 3 2" xfId="17380"/>
    <cellStyle name="Comma 4 3 2 8 3 3" xfId="17381"/>
    <cellStyle name="Comma 4 3 2 8 4" xfId="17382"/>
    <cellStyle name="Comma 4 3 2 8 4 2" xfId="17383"/>
    <cellStyle name="Comma 4 3 2 8 4 3" xfId="17384"/>
    <cellStyle name="Comma 4 3 2 8 5" xfId="17385"/>
    <cellStyle name="Comma 4 3 2 8 5 2" xfId="17386"/>
    <cellStyle name="Comma 4 3 2 8 5 3" xfId="17387"/>
    <cellStyle name="Comma 4 3 2 8 6" xfId="17388"/>
    <cellStyle name="Comma 4 3 2 8 7" xfId="17389"/>
    <cellStyle name="Comma 4 3 2 9" xfId="17390"/>
    <cellStyle name="Comma 4 3 2 9 2" xfId="17391"/>
    <cellStyle name="Comma 4 3 2 9 2 2" xfId="17392"/>
    <cellStyle name="Comma 4 3 2 9 2 3" xfId="17393"/>
    <cellStyle name="Comma 4 3 2 9 3" xfId="17394"/>
    <cellStyle name="Comma 4 3 2 9 3 2" xfId="17395"/>
    <cellStyle name="Comma 4 3 2 9 3 3" xfId="17396"/>
    <cellStyle name="Comma 4 3 2 9 4" xfId="17397"/>
    <cellStyle name="Comma 4 3 2 9 4 2" xfId="17398"/>
    <cellStyle name="Comma 4 3 2 9 4 3" xfId="17399"/>
    <cellStyle name="Comma 4 3 2 9 5" xfId="17400"/>
    <cellStyle name="Comma 4 3 2 9 5 2" xfId="17401"/>
    <cellStyle name="Comma 4 3 2 9 5 3" xfId="17402"/>
    <cellStyle name="Comma 4 3 2 9 6" xfId="17403"/>
    <cellStyle name="Comma 4 3 2 9 7" xfId="17404"/>
    <cellStyle name="Comma 4 3 3" xfId="17405"/>
    <cellStyle name="Comma 4 3 3 10" xfId="17406"/>
    <cellStyle name="Comma 4 3 3 10 2" xfId="17407"/>
    <cellStyle name="Comma 4 3 3 10 3" xfId="17408"/>
    <cellStyle name="Comma 4 3 3 11" xfId="17409"/>
    <cellStyle name="Comma 4 3 3 11 2" xfId="17410"/>
    <cellStyle name="Comma 4 3 3 11 3" xfId="17411"/>
    <cellStyle name="Comma 4 3 3 12" xfId="17412"/>
    <cellStyle name="Comma 4 3 3 12 2" xfId="17413"/>
    <cellStyle name="Comma 4 3 3 12 3" xfId="17414"/>
    <cellStyle name="Comma 4 3 3 13" xfId="17415"/>
    <cellStyle name="Comma 4 3 3 14" xfId="17416"/>
    <cellStyle name="Comma 4 3 3 2" xfId="17417"/>
    <cellStyle name="Comma 4 3 3 2 10" xfId="17418"/>
    <cellStyle name="Comma 4 3 3 2 11" xfId="17419"/>
    <cellStyle name="Comma 4 3 3 2 2" xfId="17420"/>
    <cellStyle name="Comma 4 3 3 2 2 2" xfId="17421"/>
    <cellStyle name="Comma 4 3 3 2 2 2 2" xfId="17422"/>
    <cellStyle name="Comma 4 3 3 2 2 2 2 2" xfId="17423"/>
    <cellStyle name="Comma 4 3 3 2 2 2 2 3" xfId="17424"/>
    <cellStyle name="Comma 4 3 3 2 2 2 3" xfId="17425"/>
    <cellStyle name="Comma 4 3 3 2 2 2 3 2" xfId="17426"/>
    <cellStyle name="Comma 4 3 3 2 2 2 3 3" xfId="17427"/>
    <cellStyle name="Comma 4 3 3 2 2 2 4" xfId="17428"/>
    <cellStyle name="Comma 4 3 3 2 2 2 4 2" xfId="17429"/>
    <cellStyle name="Comma 4 3 3 2 2 2 4 3" xfId="17430"/>
    <cellStyle name="Comma 4 3 3 2 2 2 5" xfId="17431"/>
    <cellStyle name="Comma 4 3 3 2 2 2 5 2" xfId="17432"/>
    <cellStyle name="Comma 4 3 3 2 2 2 5 3" xfId="17433"/>
    <cellStyle name="Comma 4 3 3 2 2 2 6" xfId="17434"/>
    <cellStyle name="Comma 4 3 3 2 2 2 7" xfId="17435"/>
    <cellStyle name="Comma 4 3 3 2 2 3" xfId="17436"/>
    <cellStyle name="Comma 4 3 3 2 2 3 2" xfId="17437"/>
    <cellStyle name="Comma 4 3 3 2 2 3 3" xfId="17438"/>
    <cellStyle name="Comma 4 3 3 2 2 4" xfId="17439"/>
    <cellStyle name="Comma 4 3 3 2 2 4 2" xfId="17440"/>
    <cellStyle name="Comma 4 3 3 2 2 4 3" xfId="17441"/>
    <cellStyle name="Comma 4 3 3 2 2 5" xfId="17442"/>
    <cellStyle name="Comma 4 3 3 2 2 5 2" xfId="17443"/>
    <cellStyle name="Comma 4 3 3 2 2 5 3" xfId="17444"/>
    <cellStyle name="Comma 4 3 3 2 2 6" xfId="17445"/>
    <cellStyle name="Comma 4 3 3 2 2 6 2" xfId="17446"/>
    <cellStyle name="Comma 4 3 3 2 2 6 3" xfId="17447"/>
    <cellStyle name="Comma 4 3 3 2 2 7" xfId="17448"/>
    <cellStyle name="Comma 4 3 3 2 2 8" xfId="17449"/>
    <cellStyle name="Comma 4 3 3 2 3" xfId="17450"/>
    <cellStyle name="Comma 4 3 3 2 3 2" xfId="17451"/>
    <cellStyle name="Comma 4 3 3 2 3 2 2" xfId="17452"/>
    <cellStyle name="Comma 4 3 3 2 3 2 3" xfId="17453"/>
    <cellStyle name="Comma 4 3 3 2 3 3" xfId="17454"/>
    <cellStyle name="Comma 4 3 3 2 3 3 2" xfId="17455"/>
    <cellStyle name="Comma 4 3 3 2 3 3 3" xfId="17456"/>
    <cellStyle name="Comma 4 3 3 2 3 4" xfId="17457"/>
    <cellStyle name="Comma 4 3 3 2 3 4 2" xfId="17458"/>
    <cellStyle name="Comma 4 3 3 2 3 4 3" xfId="17459"/>
    <cellStyle name="Comma 4 3 3 2 3 5" xfId="17460"/>
    <cellStyle name="Comma 4 3 3 2 3 5 2" xfId="17461"/>
    <cellStyle name="Comma 4 3 3 2 3 5 3" xfId="17462"/>
    <cellStyle name="Comma 4 3 3 2 3 6" xfId="17463"/>
    <cellStyle name="Comma 4 3 3 2 3 7" xfId="17464"/>
    <cellStyle name="Comma 4 3 3 2 4" xfId="17465"/>
    <cellStyle name="Comma 4 3 3 2 4 2" xfId="17466"/>
    <cellStyle name="Comma 4 3 3 2 4 2 2" xfId="17467"/>
    <cellStyle name="Comma 4 3 3 2 4 2 3" xfId="17468"/>
    <cellStyle name="Comma 4 3 3 2 4 3" xfId="17469"/>
    <cellStyle name="Comma 4 3 3 2 4 3 2" xfId="17470"/>
    <cellStyle name="Comma 4 3 3 2 4 3 3" xfId="17471"/>
    <cellStyle name="Comma 4 3 3 2 4 4" xfId="17472"/>
    <cellStyle name="Comma 4 3 3 2 4 4 2" xfId="17473"/>
    <cellStyle name="Comma 4 3 3 2 4 4 3" xfId="17474"/>
    <cellStyle name="Comma 4 3 3 2 4 5" xfId="17475"/>
    <cellStyle name="Comma 4 3 3 2 4 5 2" xfId="17476"/>
    <cellStyle name="Comma 4 3 3 2 4 5 3" xfId="17477"/>
    <cellStyle name="Comma 4 3 3 2 4 6" xfId="17478"/>
    <cellStyle name="Comma 4 3 3 2 4 7" xfId="17479"/>
    <cellStyle name="Comma 4 3 3 2 5" xfId="17480"/>
    <cellStyle name="Comma 4 3 3 2 5 2" xfId="17481"/>
    <cellStyle name="Comma 4 3 3 2 5 2 2" xfId="17482"/>
    <cellStyle name="Comma 4 3 3 2 5 2 3" xfId="17483"/>
    <cellStyle name="Comma 4 3 3 2 5 3" xfId="17484"/>
    <cellStyle name="Comma 4 3 3 2 5 3 2" xfId="17485"/>
    <cellStyle name="Comma 4 3 3 2 5 3 3" xfId="17486"/>
    <cellStyle name="Comma 4 3 3 2 5 4" xfId="17487"/>
    <cellStyle name="Comma 4 3 3 2 5 4 2" xfId="17488"/>
    <cellStyle name="Comma 4 3 3 2 5 4 3" xfId="17489"/>
    <cellStyle name="Comma 4 3 3 2 5 5" xfId="17490"/>
    <cellStyle name="Comma 4 3 3 2 5 5 2" xfId="17491"/>
    <cellStyle name="Comma 4 3 3 2 5 5 3" xfId="17492"/>
    <cellStyle name="Comma 4 3 3 2 5 6" xfId="17493"/>
    <cellStyle name="Comma 4 3 3 2 5 7" xfId="17494"/>
    <cellStyle name="Comma 4 3 3 2 6" xfId="17495"/>
    <cellStyle name="Comma 4 3 3 2 6 2" xfId="17496"/>
    <cellStyle name="Comma 4 3 3 2 6 3" xfId="17497"/>
    <cellStyle name="Comma 4 3 3 2 7" xfId="17498"/>
    <cellStyle name="Comma 4 3 3 2 7 2" xfId="17499"/>
    <cellStyle name="Comma 4 3 3 2 7 3" xfId="17500"/>
    <cellStyle name="Comma 4 3 3 2 8" xfId="17501"/>
    <cellStyle name="Comma 4 3 3 2 8 2" xfId="17502"/>
    <cellStyle name="Comma 4 3 3 2 8 3" xfId="17503"/>
    <cellStyle name="Comma 4 3 3 2 9" xfId="17504"/>
    <cellStyle name="Comma 4 3 3 2 9 2" xfId="17505"/>
    <cellStyle name="Comma 4 3 3 2 9 3" xfId="17506"/>
    <cellStyle name="Comma 4 3 3 3" xfId="17507"/>
    <cellStyle name="Comma 4 3 3 3 2" xfId="17508"/>
    <cellStyle name="Comma 4 3 3 3 2 2" xfId="17509"/>
    <cellStyle name="Comma 4 3 3 3 2 2 2" xfId="17510"/>
    <cellStyle name="Comma 4 3 3 3 2 2 3" xfId="17511"/>
    <cellStyle name="Comma 4 3 3 3 2 3" xfId="17512"/>
    <cellStyle name="Comma 4 3 3 3 2 3 2" xfId="17513"/>
    <cellStyle name="Comma 4 3 3 3 2 3 3" xfId="17514"/>
    <cellStyle name="Comma 4 3 3 3 2 4" xfId="17515"/>
    <cellStyle name="Comma 4 3 3 3 2 4 2" xfId="17516"/>
    <cellStyle name="Comma 4 3 3 3 2 4 3" xfId="17517"/>
    <cellStyle name="Comma 4 3 3 3 2 5" xfId="17518"/>
    <cellStyle name="Comma 4 3 3 3 2 5 2" xfId="17519"/>
    <cellStyle name="Comma 4 3 3 3 2 5 3" xfId="17520"/>
    <cellStyle name="Comma 4 3 3 3 2 6" xfId="17521"/>
    <cellStyle name="Comma 4 3 3 3 2 7" xfId="17522"/>
    <cellStyle name="Comma 4 3 3 3 3" xfId="17523"/>
    <cellStyle name="Comma 4 3 3 3 3 2" xfId="17524"/>
    <cellStyle name="Comma 4 3 3 3 3 3" xfId="17525"/>
    <cellStyle name="Comma 4 3 3 3 4" xfId="17526"/>
    <cellStyle name="Comma 4 3 3 3 4 2" xfId="17527"/>
    <cellStyle name="Comma 4 3 3 3 4 3" xfId="17528"/>
    <cellStyle name="Comma 4 3 3 3 5" xfId="17529"/>
    <cellStyle name="Comma 4 3 3 3 5 2" xfId="17530"/>
    <cellStyle name="Comma 4 3 3 3 5 3" xfId="17531"/>
    <cellStyle name="Comma 4 3 3 3 6" xfId="17532"/>
    <cellStyle name="Comma 4 3 3 3 6 2" xfId="17533"/>
    <cellStyle name="Comma 4 3 3 3 6 3" xfId="17534"/>
    <cellStyle name="Comma 4 3 3 3 7" xfId="17535"/>
    <cellStyle name="Comma 4 3 3 3 8" xfId="17536"/>
    <cellStyle name="Comma 4 3 3 4" xfId="17537"/>
    <cellStyle name="Comma 4 3 3 4 2" xfId="17538"/>
    <cellStyle name="Comma 4 3 3 4 2 2" xfId="17539"/>
    <cellStyle name="Comma 4 3 3 4 2 2 2" xfId="17540"/>
    <cellStyle name="Comma 4 3 3 4 2 2 3" xfId="17541"/>
    <cellStyle name="Comma 4 3 3 4 2 3" xfId="17542"/>
    <cellStyle name="Comma 4 3 3 4 2 3 2" xfId="17543"/>
    <cellStyle name="Comma 4 3 3 4 2 3 3" xfId="17544"/>
    <cellStyle name="Comma 4 3 3 4 2 4" xfId="17545"/>
    <cellStyle name="Comma 4 3 3 4 2 4 2" xfId="17546"/>
    <cellStyle name="Comma 4 3 3 4 2 4 3" xfId="17547"/>
    <cellStyle name="Comma 4 3 3 4 2 5" xfId="17548"/>
    <cellStyle name="Comma 4 3 3 4 2 5 2" xfId="17549"/>
    <cellStyle name="Comma 4 3 3 4 2 5 3" xfId="17550"/>
    <cellStyle name="Comma 4 3 3 4 2 6" xfId="17551"/>
    <cellStyle name="Comma 4 3 3 4 2 7" xfId="17552"/>
    <cellStyle name="Comma 4 3 3 4 3" xfId="17553"/>
    <cellStyle name="Comma 4 3 3 4 3 2" xfId="17554"/>
    <cellStyle name="Comma 4 3 3 4 3 3" xfId="17555"/>
    <cellStyle name="Comma 4 3 3 4 4" xfId="17556"/>
    <cellStyle name="Comma 4 3 3 4 4 2" xfId="17557"/>
    <cellStyle name="Comma 4 3 3 4 4 3" xfId="17558"/>
    <cellStyle name="Comma 4 3 3 4 5" xfId="17559"/>
    <cellStyle name="Comma 4 3 3 4 5 2" xfId="17560"/>
    <cellStyle name="Comma 4 3 3 4 5 3" xfId="17561"/>
    <cellStyle name="Comma 4 3 3 4 6" xfId="17562"/>
    <cellStyle name="Comma 4 3 3 4 6 2" xfId="17563"/>
    <cellStyle name="Comma 4 3 3 4 6 3" xfId="17564"/>
    <cellStyle name="Comma 4 3 3 4 7" xfId="17565"/>
    <cellStyle name="Comma 4 3 3 4 8" xfId="17566"/>
    <cellStyle name="Comma 4 3 3 5" xfId="17567"/>
    <cellStyle name="Comma 4 3 3 5 2" xfId="17568"/>
    <cellStyle name="Comma 4 3 3 5 2 2" xfId="17569"/>
    <cellStyle name="Comma 4 3 3 5 2 3" xfId="17570"/>
    <cellStyle name="Comma 4 3 3 5 3" xfId="17571"/>
    <cellStyle name="Comma 4 3 3 5 3 2" xfId="17572"/>
    <cellStyle name="Comma 4 3 3 5 3 3" xfId="17573"/>
    <cellStyle name="Comma 4 3 3 5 4" xfId="17574"/>
    <cellStyle name="Comma 4 3 3 5 4 2" xfId="17575"/>
    <cellStyle name="Comma 4 3 3 5 4 3" xfId="17576"/>
    <cellStyle name="Comma 4 3 3 5 5" xfId="17577"/>
    <cellStyle name="Comma 4 3 3 5 5 2" xfId="17578"/>
    <cellStyle name="Comma 4 3 3 5 5 3" xfId="17579"/>
    <cellStyle name="Comma 4 3 3 5 6" xfId="17580"/>
    <cellStyle name="Comma 4 3 3 5 7" xfId="17581"/>
    <cellStyle name="Comma 4 3 3 6" xfId="17582"/>
    <cellStyle name="Comma 4 3 3 6 2" xfId="17583"/>
    <cellStyle name="Comma 4 3 3 6 2 2" xfId="17584"/>
    <cellStyle name="Comma 4 3 3 6 2 3" xfId="17585"/>
    <cellStyle name="Comma 4 3 3 6 3" xfId="17586"/>
    <cellStyle name="Comma 4 3 3 6 3 2" xfId="17587"/>
    <cellStyle name="Comma 4 3 3 6 3 3" xfId="17588"/>
    <cellStyle name="Comma 4 3 3 6 4" xfId="17589"/>
    <cellStyle name="Comma 4 3 3 6 4 2" xfId="17590"/>
    <cellStyle name="Comma 4 3 3 6 4 3" xfId="17591"/>
    <cellStyle name="Comma 4 3 3 6 5" xfId="17592"/>
    <cellStyle name="Comma 4 3 3 6 5 2" xfId="17593"/>
    <cellStyle name="Comma 4 3 3 6 5 3" xfId="17594"/>
    <cellStyle name="Comma 4 3 3 6 6" xfId="17595"/>
    <cellStyle name="Comma 4 3 3 6 7" xfId="17596"/>
    <cellStyle name="Comma 4 3 3 7" xfId="17597"/>
    <cellStyle name="Comma 4 3 3 7 2" xfId="17598"/>
    <cellStyle name="Comma 4 3 3 7 2 2" xfId="17599"/>
    <cellStyle name="Comma 4 3 3 7 2 3" xfId="17600"/>
    <cellStyle name="Comma 4 3 3 7 3" xfId="17601"/>
    <cellStyle name="Comma 4 3 3 7 3 2" xfId="17602"/>
    <cellStyle name="Comma 4 3 3 7 3 3" xfId="17603"/>
    <cellStyle name="Comma 4 3 3 7 4" xfId="17604"/>
    <cellStyle name="Comma 4 3 3 7 4 2" xfId="17605"/>
    <cellStyle name="Comma 4 3 3 7 4 3" xfId="17606"/>
    <cellStyle name="Comma 4 3 3 7 5" xfId="17607"/>
    <cellStyle name="Comma 4 3 3 7 5 2" xfId="17608"/>
    <cellStyle name="Comma 4 3 3 7 5 3" xfId="17609"/>
    <cellStyle name="Comma 4 3 3 7 6" xfId="17610"/>
    <cellStyle name="Comma 4 3 3 7 7" xfId="17611"/>
    <cellStyle name="Comma 4 3 3 8" xfId="17612"/>
    <cellStyle name="Comma 4 3 3 8 2" xfId="17613"/>
    <cellStyle name="Comma 4 3 3 8 2 2" xfId="17614"/>
    <cellStyle name="Comma 4 3 3 8 2 3" xfId="17615"/>
    <cellStyle name="Comma 4 3 3 8 3" xfId="17616"/>
    <cellStyle name="Comma 4 3 3 8 3 2" xfId="17617"/>
    <cellStyle name="Comma 4 3 3 8 3 3" xfId="17618"/>
    <cellStyle name="Comma 4 3 3 8 4" xfId="17619"/>
    <cellStyle name="Comma 4 3 3 8 4 2" xfId="17620"/>
    <cellStyle name="Comma 4 3 3 8 4 3" xfId="17621"/>
    <cellStyle name="Comma 4 3 3 8 5" xfId="17622"/>
    <cellStyle name="Comma 4 3 3 8 5 2" xfId="17623"/>
    <cellStyle name="Comma 4 3 3 8 5 3" xfId="17624"/>
    <cellStyle name="Comma 4 3 3 8 6" xfId="17625"/>
    <cellStyle name="Comma 4 3 3 8 7" xfId="17626"/>
    <cellStyle name="Comma 4 3 3 9" xfId="17627"/>
    <cellStyle name="Comma 4 3 3 9 2" xfId="17628"/>
    <cellStyle name="Comma 4 3 3 9 3" xfId="17629"/>
    <cellStyle name="Comma 4 3 4" xfId="17630"/>
    <cellStyle name="Comma 4 3 4 10" xfId="17631"/>
    <cellStyle name="Comma 4 3 4 11" xfId="17632"/>
    <cellStyle name="Comma 4 3 4 2" xfId="17633"/>
    <cellStyle name="Comma 4 3 4 2 2" xfId="17634"/>
    <cellStyle name="Comma 4 3 4 2 2 2" xfId="17635"/>
    <cellStyle name="Comma 4 3 4 2 2 2 2" xfId="17636"/>
    <cellStyle name="Comma 4 3 4 2 2 2 3" xfId="17637"/>
    <cellStyle name="Comma 4 3 4 2 2 3" xfId="17638"/>
    <cellStyle name="Comma 4 3 4 2 2 3 2" xfId="17639"/>
    <cellStyle name="Comma 4 3 4 2 2 3 3" xfId="17640"/>
    <cellStyle name="Comma 4 3 4 2 2 4" xfId="17641"/>
    <cellStyle name="Comma 4 3 4 2 2 4 2" xfId="17642"/>
    <cellStyle name="Comma 4 3 4 2 2 4 3" xfId="17643"/>
    <cellStyle name="Comma 4 3 4 2 2 5" xfId="17644"/>
    <cellStyle name="Comma 4 3 4 2 2 5 2" xfId="17645"/>
    <cellStyle name="Comma 4 3 4 2 2 5 3" xfId="17646"/>
    <cellStyle name="Comma 4 3 4 2 2 6" xfId="17647"/>
    <cellStyle name="Comma 4 3 4 2 2 7" xfId="17648"/>
    <cellStyle name="Comma 4 3 4 2 3" xfId="17649"/>
    <cellStyle name="Comma 4 3 4 2 3 2" xfId="17650"/>
    <cellStyle name="Comma 4 3 4 2 3 3" xfId="17651"/>
    <cellStyle name="Comma 4 3 4 2 4" xfId="17652"/>
    <cellStyle name="Comma 4 3 4 2 4 2" xfId="17653"/>
    <cellStyle name="Comma 4 3 4 2 4 3" xfId="17654"/>
    <cellStyle name="Comma 4 3 4 2 5" xfId="17655"/>
    <cellStyle name="Comma 4 3 4 2 5 2" xfId="17656"/>
    <cellStyle name="Comma 4 3 4 2 5 3" xfId="17657"/>
    <cellStyle name="Comma 4 3 4 2 6" xfId="17658"/>
    <cellStyle name="Comma 4 3 4 2 6 2" xfId="17659"/>
    <cellStyle name="Comma 4 3 4 2 6 3" xfId="17660"/>
    <cellStyle name="Comma 4 3 4 2 7" xfId="17661"/>
    <cellStyle name="Comma 4 3 4 2 8" xfId="17662"/>
    <cellStyle name="Comma 4 3 4 3" xfId="17663"/>
    <cellStyle name="Comma 4 3 4 3 2" xfId="17664"/>
    <cellStyle name="Comma 4 3 4 3 2 2" xfId="17665"/>
    <cellStyle name="Comma 4 3 4 3 2 3" xfId="17666"/>
    <cellStyle name="Comma 4 3 4 3 3" xfId="17667"/>
    <cellStyle name="Comma 4 3 4 3 3 2" xfId="17668"/>
    <cellStyle name="Comma 4 3 4 3 3 3" xfId="17669"/>
    <cellStyle name="Comma 4 3 4 3 4" xfId="17670"/>
    <cellStyle name="Comma 4 3 4 3 4 2" xfId="17671"/>
    <cellStyle name="Comma 4 3 4 3 4 3" xfId="17672"/>
    <cellStyle name="Comma 4 3 4 3 5" xfId="17673"/>
    <cellStyle name="Comma 4 3 4 3 5 2" xfId="17674"/>
    <cellStyle name="Comma 4 3 4 3 5 3" xfId="17675"/>
    <cellStyle name="Comma 4 3 4 3 6" xfId="17676"/>
    <cellStyle name="Comma 4 3 4 3 7" xfId="17677"/>
    <cellStyle name="Comma 4 3 4 4" xfId="17678"/>
    <cellStyle name="Comma 4 3 4 4 2" xfId="17679"/>
    <cellStyle name="Comma 4 3 4 4 2 2" xfId="17680"/>
    <cellStyle name="Comma 4 3 4 4 2 3" xfId="17681"/>
    <cellStyle name="Comma 4 3 4 4 3" xfId="17682"/>
    <cellStyle name="Comma 4 3 4 4 3 2" xfId="17683"/>
    <cellStyle name="Comma 4 3 4 4 3 3" xfId="17684"/>
    <cellStyle name="Comma 4 3 4 4 4" xfId="17685"/>
    <cellStyle name="Comma 4 3 4 4 4 2" xfId="17686"/>
    <cellStyle name="Comma 4 3 4 4 4 3" xfId="17687"/>
    <cellStyle name="Comma 4 3 4 4 5" xfId="17688"/>
    <cellStyle name="Comma 4 3 4 4 5 2" xfId="17689"/>
    <cellStyle name="Comma 4 3 4 4 5 3" xfId="17690"/>
    <cellStyle name="Comma 4 3 4 4 6" xfId="17691"/>
    <cellStyle name="Comma 4 3 4 4 7" xfId="17692"/>
    <cellStyle name="Comma 4 3 4 5" xfId="17693"/>
    <cellStyle name="Comma 4 3 4 5 2" xfId="17694"/>
    <cellStyle name="Comma 4 3 4 5 2 2" xfId="17695"/>
    <cellStyle name="Comma 4 3 4 5 2 3" xfId="17696"/>
    <cellStyle name="Comma 4 3 4 5 3" xfId="17697"/>
    <cellStyle name="Comma 4 3 4 5 3 2" xfId="17698"/>
    <cellStyle name="Comma 4 3 4 5 3 3" xfId="17699"/>
    <cellStyle name="Comma 4 3 4 5 4" xfId="17700"/>
    <cellStyle name="Comma 4 3 4 5 4 2" xfId="17701"/>
    <cellStyle name="Comma 4 3 4 5 4 3" xfId="17702"/>
    <cellStyle name="Comma 4 3 4 5 5" xfId="17703"/>
    <cellStyle name="Comma 4 3 4 5 5 2" xfId="17704"/>
    <cellStyle name="Comma 4 3 4 5 5 3" xfId="17705"/>
    <cellStyle name="Comma 4 3 4 5 6" xfId="17706"/>
    <cellStyle name="Comma 4 3 4 5 7" xfId="17707"/>
    <cellStyle name="Comma 4 3 4 6" xfId="17708"/>
    <cellStyle name="Comma 4 3 4 6 2" xfId="17709"/>
    <cellStyle name="Comma 4 3 4 6 3" xfId="17710"/>
    <cellStyle name="Comma 4 3 4 7" xfId="17711"/>
    <cellStyle name="Comma 4 3 4 7 2" xfId="17712"/>
    <cellStyle name="Comma 4 3 4 7 3" xfId="17713"/>
    <cellStyle name="Comma 4 3 4 8" xfId="17714"/>
    <cellStyle name="Comma 4 3 4 8 2" xfId="17715"/>
    <cellStyle name="Comma 4 3 4 8 3" xfId="17716"/>
    <cellStyle name="Comma 4 3 4 9" xfId="17717"/>
    <cellStyle name="Comma 4 3 4 9 2" xfId="17718"/>
    <cellStyle name="Comma 4 3 4 9 3" xfId="17719"/>
    <cellStyle name="Comma 4 3 5" xfId="17720"/>
    <cellStyle name="Comma 4 3 5 2" xfId="17721"/>
    <cellStyle name="Comma 4 3 5 2 2" xfId="17722"/>
    <cellStyle name="Comma 4 3 5 2 2 2" xfId="17723"/>
    <cellStyle name="Comma 4 3 5 2 2 3" xfId="17724"/>
    <cellStyle name="Comma 4 3 5 2 3" xfId="17725"/>
    <cellStyle name="Comma 4 3 5 2 3 2" xfId="17726"/>
    <cellStyle name="Comma 4 3 5 2 3 3" xfId="17727"/>
    <cellStyle name="Comma 4 3 5 2 4" xfId="17728"/>
    <cellStyle name="Comma 4 3 5 2 4 2" xfId="17729"/>
    <cellStyle name="Comma 4 3 5 2 4 3" xfId="17730"/>
    <cellStyle name="Comma 4 3 5 2 5" xfId="17731"/>
    <cellStyle name="Comma 4 3 5 2 5 2" xfId="17732"/>
    <cellStyle name="Comma 4 3 5 2 5 3" xfId="17733"/>
    <cellStyle name="Comma 4 3 5 2 6" xfId="17734"/>
    <cellStyle name="Comma 4 3 5 2 7" xfId="17735"/>
    <cellStyle name="Comma 4 3 5 3" xfId="17736"/>
    <cellStyle name="Comma 4 3 5 3 2" xfId="17737"/>
    <cellStyle name="Comma 4 3 5 3 3" xfId="17738"/>
    <cellStyle name="Comma 4 3 5 4" xfId="17739"/>
    <cellStyle name="Comma 4 3 5 4 2" xfId="17740"/>
    <cellStyle name="Comma 4 3 5 4 3" xfId="17741"/>
    <cellStyle name="Comma 4 3 5 5" xfId="17742"/>
    <cellStyle name="Comma 4 3 5 5 2" xfId="17743"/>
    <cellStyle name="Comma 4 3 5 5 3" xfId="17744"/>
    <cellStyle name="Comma 4 3 5 6" xfId="17745"/>
    <cellStyle name="Comma 4 3 5 6 2" xfId="17746"/>
    <cellStyle name="Comma 4 3 5 6 3" xfId="17747"/>
    <cellStyle name="Comma 4 3 5 7" xfId="17748"/>
    <cellStyle name="Comma 4 3 5 8" xfId="17749"/>
    <cellStyle name="Comma 4 3 6" xfId="17750"/>
    <cellStyle name="Comma 4 3 6 2" xfId="17751"/>
    <cellStyle name="Comma 4 3 6 2 2" xfId="17752"/>
    <cellStyle name="Comma 4 3 6 2 2 2" xfId="17753"/>
    <cellStyle name="Comma 4 3 6 2 2 3" xfId="17754"/>
    <cellStyle name="Comma 4 3 6 2 3" xfId="17755"/>
    <cellStyle name="Comma 4 3 6 2 3 2" xfId="17756"/>
    <cellStyle name="Comma 4 3 6 2 3 3" xfId="17757"/>
    <cellStyle name="Comma 4 3 6 2 4" xfId="17758"/>
    <cellStyle name="Comma 4 3 6 2 4 2" xfId="17759"/>
    <cellStyle name="Comma 4 3 6 2 4 3" xfId="17760"/>
    <cellStyle name="Comma 4 3 6 2 5" xfId="17761"/>
    <cellStyle name="Comma 4 3 6 2 5 2" xfId="17762"/>
    <cellStyle name="Comma 4 3 6 2 5 3" xfId="17763"/>
    <cellStyle name="Comma 4 3 6 2 6" xfId="17764"/>
    <cellStyle name="Comma 4 3 6 2 7" xfId="17765"/>
    <cellStyle name="Comma 4 3 6 3" xfId="17766"/>
    <cellStyle name="Comma 4 3 6 3 2" xfId="17767"/>
    <cellStyle name="Comma 4 3 6 3 3" xfId="17768"/>
    <cellStyle name="Comma 4 3 6 4" xfId="17769"/>
    <cellStyle name="Comma 4 3 6 4 2" xfId="17770"/>
    <cellStyle name="Comma 4 3 6 4 3" xfId="17771"/>
    <cellStyle name="Comma 4 3 6 5" xfId="17772"/>
    <cellStyle name="Comma 4 3 6 5 2" xfId="17773"/>
    <cellStyle name="Comma 4 3 6 5 3" xfId="17774"/>
    <cellStyle name="Comma 4 3 6 6" xfId="17775"/>
    <cellStyle name="Comma 4 3 6 6 2" xfId="17776"/>
    <cellStyle name="Comma 4 3 6 6 3" xfId="17777"/>
    <cellStyle name="Comma 4 3 6 7" xfId="17778"/>
    <cellStyle name="Comma 4 3 6 8" xfId="17779"/>
    <cellStyle name="Comma 4 3 7" xfId="17780"/>
    <cellStyle name="Comma 4 3 7 2" xfId="17781"/>
    <cellStyle name="Comma 4 3 7 2 2" xfId="17782"/>
    <cellStyle name="Comma 4 3 7 2 3" xfId="17783"/>
    <cellStyle name="Comma 4 3 7 3" xfId="17784"/>
    <cellStyle name="Comma 4 3 7 3 2" xfId="17785"/>
    <cellStyle name="Comma 4 3 7 3 3" xfId="17786"/>
    <cellStyle name="Comma 4 3 7 4" xfId="17787"/>
    <cellStyle name="Comma 4 3 7 4 2" xfId="17788"/>
    <cellStyle name="Comma 4 3 7 4 3" xfId="17789"/>
    <cellStyle name="Comma 4 3 7 5" xfId="17790"/>
    <cellStyle name="Comma 4 3 7 5 2" xfId="17791"/>
    <cellStyle name="Comma 4 3 7 5 3" xfId="17792"/>
    <cellStyle name="Comma 4 3 7 6" xfId="17793"/>
    <cellStyle name="Comma 4 3 7 7" xfId="17794"/>
    <cellStyle name="Comma 4 3 8" xfId="17795"/>
    <cellStyle name="Comma 4 3 8 2" xfId="17796"/>
    <cellStyle name="Comma 4 3 8 2 2" xfId="17797"/>
    <cellStyle name="Comma 4 3 8 2 3" xfId="17798"/>
    <cellStyle name="Comma 4 3 8 3" xfId="17799"/>
    <cellStyle name="Comma 4 3 8 3 2" xfId="17800"/>
    <cellStyle name="Comma 4 3 8 3 3" xfId="17801"/>
    <cellStyle name="Comma 4 3 8 4" xfId="17802"/>
    <cellStyle name="Comma 4 3 8 4 2" xfId="17803"/>
    <cellStyle name="Comma 4 3 8 4 3" xfId="17804"/>
    <cellStyle name="Comma 4 3 8 5" xfId="17805"/>
    <cellStyle name="Comma 4 3 8 5 2" xfId="17806"/>
    <cellStyle name="Comma 4 3 8 5 3" xfId="17807"/>
    <cellStyle name="Comma 4 3 8 6" xfId="17808"/>
    <cellStyle name="Comma 4 3 8 7" xfId="17809"/>
    <cellStyle name="Comma 4 3 9" xfId="17810"/>
    <cellStyle name="Comma 4 3 9 2" xfId="17811"/>
    <cellStyle name="Comma 4 3 9 2 2" xfId="17812"/>
    <cellStyle name="Comma 4 3 9 2 3" xfId="17813"/>
    <cellStyle name="Comma 4 3 9 3" xfId="17814"/>
    <cellStyle name="Comma 4 3 9 3 2" xfId="17815"/>
    <cellStyle name="Comma 4 3 9 3 3" xfId="17816"/>
    <cellStyle name="Comma 4 3 9 4" xfId="17817"/>
    <cellStyle name="Comma 4 3 9 4 2" xfId="17818"/>
    <cellStyle name="Comma 4 3 9 4 3" xfId="17819"/>
    <cellStyle name="Comma 4 3 9 5" xfId="17820"/>
    <cellStyle name="Comma 4 3 9 5 2" xfId="17821"/>
    <cellStyle name="Comma 4 3 9 5 3" xfId="17822"/>
    <cellStyle name="Comma 4 3 9 6" xfId="17823"/>
    <cellStyle name="Comma 4 3 9 7" xfId="17824"/>
    <cellStyle name="Comma 4 4" xfId="695"/>
    <cellStyle name="Comma 4 4 10" xfId="17825"/>
    <cellStyle name="Comma 4 4 10 2" xfId="17826"/>
    <cellStyle name="Comma 4 4 10 3" xfId="17827"/>
    <cellStyle name="Comma 4 4 11" xfId="17828"/>
    <cellStyle name="Comma 4 4 11 2" xfId="17829"/>
    <cellStyle name="Comma 4 4 11 3" xfId="17830"/>
    <cellStyle name="Comma 4 4 12" xfId="17831"/>
    <cellStyle name="Comma 4 4 12 2" xfId="17832"/>
    <cellStyle name="Comma 4 4 12 3" xfId="17833"/>
    <cellStyle name="Comma 4 4 13" xfId="17834"/>
    <cellStyle name="Comma 4 4 13 2" xfId="17835"/>
    <cellStyle name="Comma 4 4 13 3" xfId="17836"/>
    <cellStyle name="Comma 4 4 14" xfId="17837"/>
    <cellStyle name="Comma 4 4 15" xfId="17838"/>
    <cellStyle name="Comma 4 4 2" xfId="1568"/>
    <cellStyle name="Comma 4 4 2 10" xfId="17839"/>
    <cellStyle name="Comma 4 4 2 10 2" xfId="17840"/>
    <cellStyle name="Comma 4 4 2 10 3" xfId="17841"/>
    <cellStyle name="Comma 4 4 2 11" xfId="17842"/>
    <cellStyle name="Comma 4 4 2 11 2" xfId="17843"/>
    <cellStyle name="Comma 4 4 2 11 3" xfId="17844"/>
    <cellStyle name="Comma 4 4 2 12" xfId="17845"/>
    <cellStyle name="Comma 4 4 2 12 2" xfId="17846"/>
    <cellStyle name="Comma 4 4 2 12 3" xfId="17847"/>
    <cellStyle name="Comma 4 4 2 13" xfId="17848"/>
    <cellStyle name="Comma 4 4 2 14" xfId="17849"/>
    <cellStyle name="Comma 4 4 2 2" xfId="17850"/>
    <cellStyle name="Comma 4 4 2 2 10" xfId="17851"/>
    <cellStyle name="Comma 4 4 2 2 11" xfId="17852"/>
    <cellStyle name="Comma 4 4 2 2 2" xfId="17853"/>
    <cellStyle name="Comma 4 4 2 2 2 2" xfId="17854"/>
    <cellStyle name="Comma 4 4 2 2 2 2 2" xfId="17855"/>
    <cellStyle name="Comma 4 4 2 2 2 2 2 2" xfId="17856"/>
    <cellStyle name="Comma 4 4 2 2 2 2 2 3" xfId="17857"/>
    <cellStyle name="Comma 4 4 2 2 2 2 3" xfId="17858"/>
    <cellStyle name="Comma 4 4 2 2 2 2 3 2" xfId="17859"/>
    <cellStyle name="Comma 4 4 2 2 2 2 3 3" xfId="17860"/>
    <cellStyle name="Comma 4 4 2 2 2 2 4" xfId="17861"/>
    <cellStyle name="Comma 4 4 2 2 2 2 4 2" xfId="17862"/>
    <cellStyle name="Comma 4 4 2 2 2 2 4 3" xfId="17863"/>
    <cellStyle name="Comma 4 4 2 2 2 2 5" xfId="17864"/>
    <cellStyle name="Comma 4 4 2 2 2 2 5 2" xfId="17865"/>
    <cellStyle name="Comma 4 4 2 2 2 2 5 3" xfId="17866"/>
    <cellStyle name="Comma 4 4 2 2 2 2 6" xfId="17867"/>
    <cellStyle name="Comma 4 4 2 2 2 2 7" xfId="17868"/>
    <cellStyle name="Comma 4 4 2 2 2 3" xfId="17869"/>
    <cellStyle name="Comma 4 4 2 2 2 3 2" xfId="17870"/>
    <cellStyle name="Comma 4 4 2 2 2 3 3" xfId="17871"/>
    <cellStyle name="Comma 4 4 2 2 2 4" xfId="17872"/>
    <cellStyle name="Comma 4 4 2 2 2 4 2" xfId="17873"/>
    <cellStyle name="Comma 4 4 2 2 2 4 3" xfId="17874"/>
    <cellStyle name="Comma 4 4 2 2 2 5" xfId="17875"/>
    <cellStyle name="Comma 4 4 2 2 2 5 2" xfId="17876"/>
    <cellStyle name="Comma 4 4 2 2 2 5 3" xfId="17877"/>
    <cellStyle name="Comma 4 4 2 2 2 6" xfId="17878"/>
    <cellStyle name="Comma 4 4 2 2 2 6 2" xfId="17879"/>
    <cellStyle name="Comma 4 4 2 2 2 6 3" xfId="17880"/>
    <cellStyle name="Comma 4 4 2 2 2 7" xfId="17881"/>
    <cellStyle name="Comma 4 4 2 2 2 8" xfId="17882"/>
    <cellStyle name="Comma 4 4 2 2 3" xfId="17883"/>
    <cellStyle name="Comma 4 4 2 2 3 2" xfId="17884"/>
    <cellStyle name="Comma 4 4 2 2 3 2 2" xfId="17885"/>
    <cellStyle name="Comma 4 4 2 2 3 2 3" xfId="17886"/>
    <cellStyle name="Comma 4 4 2 2 3 3" xfId="17887"/>
    <cellStyle name="Comma 4 4 2 2 3 3 2" xfId="17888"/>
    <cellStyle name="Comma 4 4 2 2 3 3 3" xfId="17889"/>
    <cellStyle name="Comma 4 4 2 2 3 4" xfId="17890"/>
    <cellStyle name="Comma 4 4 2 2 3 4 2" xfId="17891"/>
    <cellStyle name="Comma 4 4 2 2 3 4 3" xfId="17892"/>
    <cellStyle name="Comma 4 4 2 2 3 5" xfId="17893"/>
    <cellStyle name="Comma 4 4 2 2 3 5 2" xfId="17894"/>
    <cellStyle name="Comma 4 4 2 2 3 5 3" xfId="17895"/>
    <cellStyle name="Comma 4 4 2 2 3 6" xfId="17896"/>
    <cellStyle name="Comma 4 4 2 2 3 7" xfId="17897"/>
    <cellStyle name="Comma 4 4 2 2 4" xfId="17898"/>
    <cellStyle name="Comma 4 4 2 2 4 2" xfId="17899"/>
    <cellStyle name="Comma 4 4 2 2 4 2 2" xfId="17900"/>
    <cellStyle name="Comma 4 4 2 2 4 2 3" xfId="17901"/>
    <cellStyle name="Comma 4 4 2 2 4 3" xfId="17902"/>
    <cellStyle name="Comma 4 4 2 2 4 3 2" xfId="17903"/>
    <cellStyle name="Comma 4 4 2 2 4 3 3" xfId="17904"/>
    <cellStyle name="Comma 4 4 2 2 4 4" xfId="17905"/>
    <cellStyle name="Comma 4 4 2 2 4 4 2" xfId="17906"/>
    <cellStyle name="Comma 4 4 2 2 4 4 3" xfId="17907"/>
    <cellStyle name="Comma 4 4 2 2 4 5" xfId="17908"/>
    <cellStyle name="Comma 4 4 2 2 4 5 2" xfId="17909"/>
    <cellStyle name="Comma 4 4 2 2 4 5 3" xfId="17910"/>
    <cellStyle name="Comma 4 4 2 2 4 6" xfId="17911"/>
    <cellStyle name="Comma 4 4 2 2 4 7" xfId="17912"/>
    <cellStyle name="Comma 4 4 2 2 5" xfId="17913"/>
    <cellStyle name="Comma 4 4 2 2 5 2" xfId="17914"/>
    <cellStyle name="Comma 4 4 2 2 5 2 2" xfId="17915"/>
    <cellStyle name="Comma 4 4 2 2 5 2 3" xfId="17916"/>
    <cellStyle name="Comma 4 4 2 2 5 3" xfId="17917"/>
    <cellStyle name="Comma 4 4 2 2 5 3 2" xfId="17918"/>
    <cellStyle name="Comma 4 4 2 2 5 3 3" xfId="17919"/>
    <cellStyle name="Comma 4 4 2 2 5 4" xfId="17920"/>
    <cellStyle name="Comma 4 4 2 2 5 4 2" xfId="17921"/>
    <cellStyle name="Comma 4 4 2 2 5 4 3" xfId="17922"/>
    <cellStyle name="Comma 4 4 2 2 5 5" xfId="17923"/>
    <cellStyle name="Comma 4 4 2 2 5 5 2" xfId="17924"/>
    <cellStyle name="Comma 4 4 2 2 5 5 3" xfId="17925"/>
    <cellStyle name="Comma 4 4 2 2 5 6" xfId="17926"/>
    <cellStyle name="Comma 4 4 2 2 5 7" xfId="17927"/>
    <cellStyle name="Comma 4 4 2 2 6" xfId="17928"/>
    <cellStyle name="Comma 4 4 2 2 6 2" xfId="17929"/>
    <cellStyle name="Comma 4 4 2 2 6 3" xfId="17930"/>
    <cellStyle name="Comma 4 4 2 2 7" xfId="17931"/>
    <cellStyle name="Comma 4 4 2 2 7 2" xfId="17932"/>
    <cellStyle name="Comma 4 4 2 2 7 3" xfId="17933"/>
    <cellStyle name="Comma 4 4 2 2 8" xfId="17934"/>
    <cellStyle name="Comma 4 4 2 2 8 2" xfId="17935"/>
    <cellStyle name="Comma 4 4 2 2 8 3" xfId="17936"/>
    <cellStyle name="Comma 4 4 2 2 9" xfId="17937"/>
    <cellStyle name="Comma 4 4 2 2 9 2" xfId="17938"/>
    <cellStyle name="Comma 4 4 2 2 9 3" xfId="17939"/>
    <cellStyle name="Comma 4 4 2 3" xfId="17940"/>
    <cellStyle name="Comma 4 4 2 3 2" xfId="17941"/>
    <cellStyle name="Comma 4 4 2 3 2 2" xfId="17942"/>
    <cellStyle name="Comma 4 4 2 3 2 2 2" xfId="17943"/>
    <cellStyle name="Comma 4 4 2 3 2 2 3" xfId="17944"/>
    <cellStyle name="Comma 4 4 2 3 2 3" xfId="17945"/>
    <cellStyle name="Comma 4 4 2 3 2 3 2" xfId="17946"/>
    <cellStyle name="Comma 4 4 2 3 2 3 3" xfId="17947"/>
    <cellStyle name="Comma 4 4 2 3 2 4" xfId="17948"/>
    <cellStyle name="Comma 4 4 2 3 2 4 2" xfId="17949"/>
    <cellStyle name="Comma 4 4 2 3 2 4 3" xfId="17950"/>
    <cellStyle name="Comma 4 4 2 3 2 5" xfId="17951"/>
    <cellStyle name="Comma 4 4 2 3 2 5 2" xfId="17952"/>
    <cellStyle name="Comma 4 4 2 3 2 5 3" xfId="17953"/>
    <cellStyle name="Comma 4 4 2 3 2 6" xfId="17954"/>
    <cellStyle name="Comma 4 4 2 3 2 7" xfId="17955"/>
    <cellStyle name="Comma 4 4 2 3 3" xfId="17956"/>
    <cellStyle name="Comma 4 4 2 3 3 2" xfId="17957"/>
    <cellStyle name="Comma 4 4 2 3 3 3" xfId="17958"/>
    <cellStyle name="Comma 4 4 2 3 4" xfId="17959"/>
    <cellStyle name="Comma 4 4 2 3 4 2" xfId="17960"/>
    <cellStyle name="Comma 4 4 2 3 4 3" xfId="17961"/>
    <cellStyle name="Comma 4 4 2 3 5" xfId="17962"/>
    <cellStyle name="Comma 4 4 2 3 5 2" xfId="17963"/>
    <cellStyle name="Comma 4 4 2 3 5 3" xfId="17964"/>
    <cellStyle name="Comma 4 4 2 3 6" xfId="17965"/>
    <cellStyle name="Comma 4 4 2 3 6 2" xfId="17966"/>
    <cellStyle name="Comma 4 4 2 3 6 3" xfId="17967"/>
    <cellStyle name="Comma 4 4 2 3 7" xfId="17968"/>
    <cellStyle name="Comma 4 4 2 3 8" xfId="17969"/>
    <cellStyle name="Comma 4 4 2 4" xfId="17970"/>
    <cellStyle name="Comma 4 4 2 4 2" xfId="17971"/>
    <cellStyle name="Comma 4 4 2 4 2 2" xfId="17972"/>
    <cellStyle name="Comma 4 4 2 4 2 2 2" xfId="17973"/>
    <cellStyle name="Comma 4 4 2 4 2 2 3" xfId="17974"/>
    <cellStyle name="Comma 4 4 2 4 2 3" xfId="17975"/>
    <cellStyle name="Comma 4 4 2 4 2 3 2" xfId="17976"/>
    <cellStyle name="Comma 4 4 2 4 2 3 3" xfId="17977"/>
    <cellStyle name="Comma 4 4 2 4 2 4" xfId="17978"/>
    <cellStyle name="Comma 4 4 2 4 2 4 2" xfId="17979"/>
    <cellStyle name="Comma 4 4 2 4 2 4 3" xfId="17980"/>
    <cellStyle name="Comma 4 4 2 4 2 5" xfId="17981"/>
    <cellStyle name="Comma 4 4 2 4 2 5 2" xfId="17982"/>
    <cellStyle name="Comma 4 4 2 4 2 5 3" xfId="17983"/>
    <cellStyle name="Comma 4 4 2 4 2 6" xfId="17984"/>
    <cellStyle name="Comma 4 4 2 4 2 7" xfId="17985"/>
    <cellStyle name="Comma 4 4 2 4 3" xfId="17986"/>
    <cellStyle name="Comma 4 4 2 4 3 2" xfId="17987"/>
    <cellStyle name="Comma 4 4 2 4 3 3" xfId="17988"/>
    <cellStyle name="Comma 4 4 2 4 4" xfId="17989"/>
    <cellStyle name="Comma 4 4 2 4 4 2" xfId="17990"/>
    <cellStyle name="Comma 4 4 2 4 4 3" xfId="17991"/>
    <cellStyle name="Comma 4 4 2 4 5" xfId="17992"/>
    <cellStyle name="Comma 4 4 2 4 5 2" xfId="17993"/>
    <cellStyle name="Comma 4 4 2 4 5 3" xfId="17994"/>
    <cellStyle name="Comma 4 4 2 4 6" xfId="17995"/>
    <cellStyle name="Comma 4 4 2 4 6 2" xfId="17996"/>
    <cellStyle name="Comma 4 4 2 4 6 3" xfId="17997"/>
    <cellStyle name="Comma 4 4 2 4 7" xfId="17998"/>
    <cellStyle name="Comma 4 4 2 4 8" xfId="17999"/>
    <cellStyle name="Comma 4 4 2 5" xfId="18000"/>
    <cellStyle name="Comma 4 4 2 5 2" xfId="18001"/>
    <cellStyle name="Comma 4 4 2 5 2 2" xfId="18002"/>
    <cellStyle name="Comma 4 4 2 5 2 3" xfId="18003"/>
    <cellStyle name="Comma 4 4 2 5 3" xfId="18004"/>
    <cellStyle name="Comma 4 4 2 5 3 2" xfId="18005"/>
    <cellStyle name="Comma 4 4 2 5 3 3" xfId="18006"/>
    <cellStyle name="Comma 4 4 2 5 4" xfId="18007"/>
    <cellStyle name="Comma 4 4 2 5 4 2" xfId="18008"/>
    <cellStyle name="Comma 4 4 2 5 4 3" xfId="18009"/>
    <cellStyle name="Comma 4 4 2 5 5" xfId="18010"/>
    <cellStyle name="Comma 4 4 2 5 5 2" xfId="18011"/>
    <cellStyle name="Comma 4 4 2 5 5 3" xfId="18012"/>
    <cellStyle name="Comma 4 4 2 5 6" xfId="18013"/>
    <cellStyle name="Comma 4 4 2 5 7" xfId="18014"/>
    <cellStyle name="Comma 4 4 2 6" xfId="18015"/>
    <cellStyle name="Comma 4 4 2 6 2" xfId="18016"/>
    <cellStyle name="Comma 4 4 2 6 2 2" xfId="18017"/>
    <cellStyle name="Comma 4 4 2 6 2 3" xfId="18018"/>
    <cellStyle name="Comma 4 4 2 6 3" xfId="18019"/>
    <cellStyle name="Comma 4 4 2 6 3 2" xfId="18020"/>
    <cellStyle name="Comma 4 4 2 6 3 3" xfId="18021"/>
    <cellStyle name="Comma 4 4 2 6 4" xfId="18022"/>
    <cellStyle name="Comma 4 4 2 6 4 2" xfId="18023"/>
    <cellStyle name="Comma 4 4 2 6 4 3" xfId="18024"/>
    <cellStyle name="Comma 4 4 2 6 5" xfId="18025"/>
    <cellStyle name="Comma 4 4 2 6 5 2" xfId="18026"/>
    <cellStyle name="Comma 4 4 2 6 5 3" xfId="18027"/>
    <cellStyle name="Comma 4 4 2 6 6" xfId="18028"/>
    <cellStyle name="Comma 4 4 2 6 7" xfId="18029"/>
    <cellStyle name="Comma 4 4 2 7" xfId="18030"/>
    <cellStyle name="Comma 4 4 2 7 2" xfId="18031"/>
    <cellStyle name="Comma 4 4 2 7 2 2" xfId="18032"/>
    <cellStyle name="Comma 4 4 2 7 2 3" xfId="18033"/>
    <cellStyle name="Comma 4 4 2 7 3" xfId="18034"/>
    <cellStyle name="Comma 4 4 2 7 3 2" xfId="18035"/>
    <cellStyle name="Comma 4 4 2 7 3 3" xfId="18036"/>
    <cellStyle name="Comma 4 4 2 7 4" xfId="18037"/>
    <cellStyle name="Comma 4 4 2 7 4 2" xfId="18038"/>
    <cellStyle name="Comma 4 4 2 7 4 3" xfId="18039"/>
    <cellStyle name="Comma 4 4 2 7 5" xfId="18040"/>
    <cellStyle name="Comma 4 4 2 7 5 2" xfId="18041"/>
    <cellStyle name="Comma 4 4 2 7 5 3" xfId="18042"/>
    <cellStyle name="Comma 4 4 2 7 6" xfId="18043"/>
    <cellStyle name="Comma 4 4 2 7 7" xfId="18044"/>
    <cellStyle name="Comma 4 4 2 8" xfId="18045"/>
    <cellStyle name="Comma 4 4 2 8 2" xfId="18046"/>
    <cellStyle name="Comma 4 4 2 8 2 2" xfId="18047"/>
    <cellStyle name="Comma 4 4 2 8 2 3" xfId="18048"/>
    <cellStyle name="Comma 4 4 2 8 3" xfId="18049"/>
    <cellStyle name="Comma 4 4 2 8 3 2" xfId="18050"/>
    <cellStyle name="Comma 4 4 2 8 3 3" xfId="18051"/>
    <cellStyle name="Comma 4 4 2 8 4" xfId="18052"/>
    <cellStyle name="Comma 4 4 2 8 4 2" xfId="18053"/>
    <cellStyle name="Comma 4 4 2 8 4 3" xfId="18054"/>
    <cellStyle name="Comma 4 4 2 8 5" xfId="18055"/>
    <cellStyle name="Comma 4 4 2 8 5 2" xfId="18056"/>
    <cellStyle name="Comma 4 4 2 8 5 3" xfId="18057"/>
    <cellStyle name="Comma 4 4 2 8 6" xfId="18058"/>
    <cellStyle name="Comma 4 4 2 8 7" xfId="18059"/>
    <cellStyle name="Comma 4 4 2 9" xfId="18060"/>
    <cellStyle name="Comma 4 4 2 9 2" xfId="18061"/>
    <cellStyle name="Comma 4 4 2 9 3" xfId="18062"/>
    <cellStyle name="Comma 4 4 3" xfId="1539"/>
    <cellStyle name="Comma 4 4 3 10" xfId="18064"/>
    <cellStyle name="Comma 4 4 3 11" xfId="18065"/>
    <cellStyle name="Comma 4 4 3 12" xfId="18063"/>
    <cellStyle name="Comma 4 4 3 2" xfId="18066"/>
    <cellStyle name="Comma 4 4 3 2 2" xfId="18067"/>
    <cellStyle name="Comma 4 4 3 2 2 2" xfId="18068"/>
    <cellStyle name="Comma 4 4 3 2 2 2 2" xfId="18069"/>
    <cellStyle name="Comma 4 4 3 2 2 2 3" xfId="18070"/>
    <cellStyle name="Comma 4 4 3 2 2 3" xfId="18071"/>
    <cellStyle name="Comma 4 4 3 2 2 3 2" xfId="18072"/>
    <cellStyle name="Comma 4 4 3 2 2 3 3" xfId="18073"/>
    <cellStyle name="Comma 4 4 3 2 2 4" xfId="18074"/>
    <cellStyle name="Comma 4 4 3 2 2 4 2" xfId="18075"/>
    <cellStyle name="Comma 4 4 3 2 2 4 3" xfId="18076"/>
    <cellStyle name="Comma 4 4 3 2 2 5" xfId="18077"/>
    <cellStyle name="Comma 4 4 3 2 2 5 2" xfId="18078"/>
    <cellStyle name="Comma 4 4 3 2 2 5 3" xfId="18079"/>
    <cellStyle name="Comma 4 4 3 2 2 6" xfId="18080"/>
    <cellStyle name="Comma 4 4 3 2 2 7" xfId="18081"/>
    <cellStyle name="Comma 4 4 3 2 3" xfId="18082"/>
    <cellStyle name="Comma 4 4 3 2 3 2" xfId="18083"/>
    <cellStyle name="Comma 4 4 3 2 3 3" xfId="18084"/>
    <cellStyle name="Comma 4 4 3 2 4" xfId="18085"/>
    <cellStyle name="Comma 4 4 3 2 4 2" xfId="18086"/>
    <cellStyle name="Comma 4 4 3 2 4 3" xfId="18087"/>
    <cellStyle name="Comma 4 4 3 2 5" xfId="18088"/>
    <cellStyle name="Comma 4 4 3 2 5 2" xfId="18089"/>
    <cellStyle name="Comma 4 4 3 2 5 3" xfId="18090"/>
    <cellStyle name="Comma 4 4 3 2 6" xfId="18091"/>
    <cellStyle name="Comma 4 4 3 2 6 2" xfId="18092"/>
    <cellStyle name="Comma 4 4 3 2 6 3" xfId="18093"/>
    <cellStyle name="Comma 4 4 3 2 7" xfId="18094"/>
    <cellStyle name="Comma 4 4 3 2 8" xfId="18095"/>
    <cellStyle name="Comma 4 4 3 3" xfId="18096"/>
    <cellStyle name="Comma 4 4 3 3 2" xfId="18097"/>
    <cellStyle name="Comma 4 4 3 3 2 2" xfId="18098"/>
    <cellStyle name="Comma 4 4 3 3 2 3" xfId="18099"/>
    <cellStyle name="Comma 4 4 3 3 3" xfId="18100"/>
    <cellStyle name="Comma 4 4 3 3 3 2" xfId="18101"/>
    <cellStyle name="Comma 4 4 3 3 3 3" xfId="18102"/>
    <cellStyle name="Comma 4 4 3 3 4" xfId="18103"/>
    <cellStyle name="Comma 4 4 3 3 4 2" xfId="18104"/>
    <cellStyle name="Comma 4 4 3 3 4 3" xfId="18105"/>
    <cellStyle name="Comma 4 4 3 3 5" xfId="18106"/>
    <cellStyle name="Comma 4 4 3 3 5 2" xfId="18107"/>
    <cellStyle name="Comma 4 4 3 3 5 3" xfId="18108"/>
    <cellStyle name="Comma 4 4 3 3 6" xfId="18109"/>
    <cellStyle name="Comma 4 4 3 3 7" xfId="18110"/>
    <cellStyle name="Comma 4 4 3 4" xfId="18111"/>
    <cellStyle name="Comma 4 4 3 4 2" xfId="18112"/>
    <cellStyle name="Comma 4 4 3 4 2 2" xfId="18113"/>
    <cellStyle name="Comma 4 4 3 4 2 3" xfId="18114"/>
    <cellStyle name="Comma 4 4 3 4 3" xfId="18115"/>
    <cellStyle name="Comma 4 4 3 4 3 2" xfId="18116"/>
    <cellStyle name="Comma 4 4 3 4 3 3" xfId="18117"/>
    <cellStyle name="Comma 4 4 3 4 4" xfId="18118"/>
    <cellStyle name="Comma 4 4 3 4 4 2" xfId="18119"/>
    <cellStyle name="Comma 4 4 3 4 4 3" xfId="18120"/>
    <cellStyle name="Comma 4 4 3 4 5" xfId="18121"/>
    <cellStyle name="Comma 4 4 3 4 5 2" xfId="18122"/>
    <cellStyle name="Comma 4 4 3 4 5 3" xfId="18123"/>
    <cellStyle name="Comma 4 4 3 4 6" xfId="18124"/>
    <cellStyle name="Comma 4 4 3 4 7" xfId="18125"/>
    <cellStyle name="Comma 4 4 3 5" xfId="18126"/>
    <cellStyle name="Comma 4 4 3 5 2" xfId="18127"/>
    <cellStyle name="Comma 4 4 3 5 2 2" xfId="18128"/>
    <cellStyle name="Comma 4 4 3 5 2 3" xfId="18129"/>
    <cellStyle name="Comma 4 4 3 5 3" xfId="18130"/>
    <cellStyle name="Comma 4 4 3 5 3 2" xfId="18131"/>
    <cellStyle name="Comma 4 4 3 5 3 3" xfId="18132"/>
    <cellStyle name="Comma 4 4 3 5 4" xfId="18133"/>
    <cellStyle name="Comma 4 4 3 5 4 2" xfId="18134"/>
    <cellStyle name="Comma 4 4 3 5 4 3" xfId="18135"/>
    <cellStyle name="Comma 4 4 3 5 5" xfId="18136"/>
    <cellStyle name="Comma 4 4 3 5 5 2" xfId="18137"/>
    <cellStyle name="Comma 4 4 3 5 5 3" xfId="18138"/>
    <cellStyle name="Comma 4 4 3 5 6" xfId="18139"/>
    <cellStyle name="Comma 4 4 3 5 7" xfId="18140"/>
    <cellStyle name="Comma 4 4 3 6" xfId="18141"/>
    <cellStyle name="Comma 4 4 3 6 2" xfId="18142"/>
    <cellStyle name="Comma 4 4 3 6 3" xfId="18143"/>
    <cellStyle name="Comma 4 4 3 7" xfId="18144"/>
    <cellStyle name="Comma 4 4 3 7 2" xfId="18145"/>
    <cellStyle name="Comma 4 4 3 7 3" xfId="18146"/>
    <cellStyle name="Comma 4 4 3 8" xfId="18147"/>
    <cellStyle name="Comma 4 4 3 8 2" xfId="18148"/>
    <cellStyle name="Comma 4 4 3 8 3" xfId="18149"/>
    <cellStyle name="Comma 4 4 3 9" xfId="18150"/>
    <cellStyle name="Comma 4 4 3 9 2" xfId="18151"/>
    <cellStyle name="Comma 4 4 3 9 3" xfId="18152"/>
    <cellStyle name="Comma 4 4 4" xfId="18153"/>
    <cellStyle name="Comma 4 4 4 2" xfId="18154"/>
    <cellStyle name="Comma 4 4 4 2 2" xfId="18155"/>
    <cellStyle name="Comma 4 4 4 2 2 2" xfId="18156"/>
    <cellStyle name="Comma 4 4 4 2 2 3" xfId="18157"/>
    <cellStyle name="Comma 4 4 4 2 3" xfId="18158"/>
    <cellStyle name="Comma 4 4 4 2 3 2" xfId="18159"/>
    <cellStyle name="Comma 4 4 4 2 3 3" xfId="18160"/>
    <cellStyle name="Comma 4 4 4 2 4" xfId="18161"/>
    <cellStyle name="Comma 4 4 4 2 4 2" xfId="18162"/>
    <cellStyle name="Comma 4 4 4 2 4 3" xfId="18163"/>
    <cellStyle name="Comma 4 4 4 2 5" xfId="18164"/>
    <cellStyle name="Comma 4 4 4 2 5 2" xfId="18165"/>
    <cellStyle name="Comma 4 4 4 2 5 3" xfId="18166"/>
    <cellStyle name="Comma 4 4 4 2 6" xfId="18167"/>
    <cellStyle name="Comma 4 4 4 2 7" xfId="18168"/>
    <cellStyle name="Comma 4 4 4 3" xfId="18169"/>
    <cellStyle name="Comma 4 4 4 3 2" xfId="18170"/>
    <cellStyle name="Comma 4 4 4 3 3" xfId="18171"/>
    <cellStyle name="Comma 4 4 4 4" xfId="18172"/>
    <cellStyle name="Comma 4 4 4 4 2" xfId="18173"/>
    <cellStyle name="Comma 4 4 4 4 3" xfId="18174"/>
    <cellStyle name="Comma 4 4 4 5" xfId="18175"/>
    <cellStyle name="Comma 4 4 4 5 2" xfId="18176"/>
    <cellStyle name="Comma 4 4 4 5 3" xfId="18177"/>
    <cellStyle name="Comma 4 4 4 6" xfId="18178"/>
    <cellStyle name="Comma 4 4 4 6 2" xfId="18179"/>
    <cellStyle name="Comma 4 4 4 6 3" xfId="18180"/>
    <cellStyle name="Comma 4 4 4 7" xfId="18181"/>
    <cellStyle name="Comma 4 4 4 8" xfId="18182"/>
    <cellStyle name="Comma 4 4 5" xfId="18183"/>
    <cellStyle name="Comma 4 4 5 2" xfId="18184"/>
    <cellStyle name="Comma 4 4 5 2 2" xfId="18185"/>
    <cellStyle name="Comma 4 4 5 2 2 2" xfId="18186"/>
    <cellStyle name="Comma 4 4 5 2 2 3" xfId="18187"/>
    <cellStyle name="Comma 4 4 5 2 3" xfId="18188"/>
    <cellStyle name="Comma 4 4 5 2 3 2" xfId="18189"/>
    <cellStyle name="Comma 4 4 5 2 3 3" xfId="18190"/>
    <cellStyle name="Comma 4 4 5 2 4" xfId="18191"/>
    <cellStyle name="Comma 4 4 5 2 4 2" xfId="18192"/>
    <cellStyle name="Comma 4 4 5 2 4 3" xfId="18193"/>
    <cellStyle name="Comma 4 4 5 2 5" xfId="18194"/>
    <cellStyle name="Comma 4 4 5 2 5 2" xfId="18195"/>
    <cellStyle name="Comma 4 4 5 2 5 3" xfId="18196"/>
    <cellStyle name="Comma 4 4 5 2 6" xfId="18197"/>
    <cellStyle name="Comma 4 4 5 2 7" xfId="18198"/>
    <cellStyle name="Comma 4 4 5 3" xfId="18199"/>
    <cellStyle name="Comma 4 4 5 3 2" xfId="18200"/>
    <cellStyle name="Comma 4 4 5 3 3" xfId="18201"/>
    <cellStyle name="Comma 4 4 5 4" xfId="18202"/>
    <cellStyle name="Comma 4 4 5 4 2" xfId="18203"/>
    <cellStyle name="Comma 4 4 5 4 3" xfId="18204"/>
    <cellStyle name="Comma 4 4 5 5" xfId="18205"/>
    <cellStyle name="Comma 4 4 5 5 2" xfId="18206"/>
    <cellStyle name="Comma 4 4 5 5 3" xfId="18207"/>
    <cellStyle name="Comma 4 4 5 6" xfId="18208"/>
    <cellStyle name="Comma 4 4 5 6 2" xfId="18209"/>
    <cellStyle name="Comma 4 4 5 6 3" xfId="18210"/>
    <cellStyle name="Comma 4 4 5 7" xfId="18211"/>
    <cellStyle name="Comma 4 4 5 8" xfId="18212"/>
    <cellStyle name="Comma 4 4 6" xfId="18213"/>
    <cellStyle name="Comma 4 4 6 2" xfId="18214"/>
    <cellStyle name="Comma 4 4 6 2 2" xfId="18215"/>
    <cellStyle name="Comma 4 4 6 2 3" xfId="18216"/>
    <cellStyle name="Comma 4 4 6 3" xfId="18217"/>
    <cellStyle name="Comma 4 4 6 3 2" xfId="18218"/>
    <cellStyle name="Comma 4 4 6 3 3" xfId="18219"/>
    <cellStyle name="Comma 4 4 6 4" xfId="18220"/>
    <cellStyle name="Comma 4 4 6 4 2" xfId="18221"/>
    <cellStyle name="Comma 4 4 6 4 3" xfId="18222"/>
    <cellStyle name="Comma 4 4 6 5" xfId="18223"/>
    <cellStyle name="Comma 4 4 6 5 2" xfId="18224"/>
    <cellStyle name="Comma 4 4 6 5 3" xfId="18225"/>
    <cellStyle name="Comma 4 4 6 6" xfId="18226"/>
    <cellStyle name="Comma 4 4 6 7" xfId="18227"/>
    <cellStyle name="Comma 4 4 7" xfId="18228"/>
    <cellStyle name="Comma 4 4 7 2" xfId="18229"/>
    <cellStyle name="Comma 4 4 7 2 2" xfId="18230"/>
    <cellStyle name="Comma 4 4 7 2 3" xfId="18231"/>
    <cellStyle name="Comma 4 4 7 3" xfId="18232"/>
    <cellStyle name="Comma 4 4 7 3 2" xfId="18233"/>
    <cellStyle name="Comma 4 4 7 3 3" xfId="18234"/>
    <cellStyle name="Comma 4 4 7 4" xfId="18235"/>
    <cellStyle name="Comma 4 4 7 4 2" xfId="18236"/>
    <cellStyle name="Comma 4 4 7 4 3" xfId="18237"/>
    <cellStyle name="Comma 4 4 7 5" xfId="18238"/>
    <cellStyle name="Comma 4 4 7 5 2" xfId="18239"/>
    <cellStyle name="Comma 4 4 7 5 3" xfId="18240"/>
    <cellStyle name="Comma 4 4 7 6" xfId="18241"/>
    <cellStyle name="Comma 4 4 7 7" xfId="18242"/>
    <cellStyle name="Comma 4 4 8" xfId="18243"/>
    <cellStyle name="Comma 4 4 8 2" xfId="18244"/>
    <cellStyle name="Comma 4 4 8 2 2" xfId="18245"/>
    <cellStyle name="Comma 4 4 8 2 3" xfId="18246"/>
    <cellStyle name="Comma 4 4 8 3" xfId="18247"/>
    <cellStyle name="Comma 4 4 8 3 2" xfId="18248"/>
    <cellStyle name="Comma 4 4 8 3 3" xfId="18249"/>
    <cellStyle name="Comma 4 4 8 4" xfId="18250"/>
    <cellStyle name="Comma 4 4 8 4 2" xfId="18251"/>
    <cellStyle name="Comma 4 4 8 4 3" xfId="18252"/>
    <cellStyle name="Comma 4 4 8 5" xfId="18253"/>
    <cellStyle name="Comma 4 4 8 5 2" xfId="18254"/>
    <cellStyle name="Comma 4 4 8 5 3" xfId="18255"/>
    <cellStyle name="Comma 4 4 8 6" xfId="18256"/>
    <cellStyle name="Comma 4 4 8 7" xfId="18257"/>
    <cellStyle name="Comma 4 4 9" xfId="18258"/>
    <cellStyle name="Comma 4 4 9 2" xfId="18259"/>
    <cellStyle name="Comma 4 4 9 2 2" xfId="18260"/>
    <cellStyle name="Comma 4 4 9 2 3" xfId="18261"/>
    <cellStyle name="Comma 4 4 9 3" xfId="18262"/>
    <cellStyle name="Comma 4 4 9 3 2" xfId="18263"/>
    <cellStyle name="Comma 4 4 9 3 3" xfId="18264"/>
    <cellStyle name="Comma 4 4 9 4" xfId="18265"/>
    <cellStyle name="Comma 4 4 9 4 2" xfId="18266"/>
    <cellStyle name="Comma 4 4 9 4 3" xfId="18267"/>
    <cellStyle name="Comma 4 4 9 5" xfId="18268"/>
    <cellStyle name="Comma 4 4 9 5 2" xfId="18269"/>
    <cellStyle name="Comma 4 4 9 5 3" xfId="18270"/>
    <cellStyle name="Comma 4 4 9 6" xfId="18271"/>
    <cellStyle name="Comma 4 4 9 7" xfId="18272"/>
    <cellStyle name="Comma 4 5" xfId="18273"/>
    <cellStyle name="Comma 4 5 10" xfId="18274"/>
    <cellStyle name="Comma 4 5 10 2" xfId="18275"/>
    <cellStyle name="Comma 4 5 10 3" xfId="18276"/>
    <cellStyle name="Comma 4 5 11" xfId="18277"/>
    <cellStyle name="Comma 4 5 11 2" xfId="18278"/>
    <cellStyle name="Comma 4 5 11 3" xfId="18279"/>
    <cellStyle name="Comma 4 5 12" xfId="18280"/>
    <cellStyle name="Comma 4 5 12 2" xfId="18281"/>
    <cellStyle name="Comma 4 5 12 3" xfId="18282"/>
    <cellStyle name="Comma 4 5 13" xfId="18283"/>
    <cellStyle name="Comma 4 5 14" xfId="18284"/>
    <cellStyle name="Comma 4 5 2" xfId="18285"/>
    <cellStyle name="Comma 4 5 2 10" xfId="18286"/>
    <cellStyle name="Comma 4 5 2 11" xfId="18287"/>
    <cellStyle name="Comma 4 5 2 2" xfId="18288"/>
    <cellStyle name="Comma 4 5 2 2 2" xfId="18289"/>
    <cellStyle name="Comma 4 5 2 2 2 2" xfId="18290"/>
    <cellStyle name="Comma 4 5 2 2 2 2 2" xfId="18291"/>
    <cellStyle name="Comma 4 5 2 2 2 2 3" xfId="18292"/>
    <cellStyle name="Comma 4 5 2 2 2 3" xfId="18293"/>
    <cellStyle name="Comma 4 5 2 2 2 3 2" xfId="18294"/>
    <cellStyle name="Comma 4 5 2 2 2 3 3" xfId="18295"/>
    <cellStyle name="Comma 4 5 2 2 2 4" xfId="18296"/>
    <cellStyle name="Comma 4 5 2 2 2 4 2" xfId="18297"/>
    <cellStyle name="Comma 4 5 2 2 2 4 3" xfId="18298"/>
    <cellStyle name="Comma 4 5 2 2 2 5" xfId="18299"/>
    <cellStyle name="Comma 4 5 2 2 2 5 2" xfId="18300"/>
    <cellStyle name="Comma 4 5 2 2 2 5 3" xfId="18301"/>
    <cellStyle name="Comma 4 5 2 2 2 6" xfId="18302"/>
    <cellStyle name="Comma 4 5 2 2 2 7" xfId="18303"/>
    <cellStyle name="Comma 4 5 2 2 3" xfId="18304"/>
    <cellStyle name="Comma 4 5 2 2 3 2" xfId="18305"/>
    <cellStyle name="Comma 4 5 2 2 3 3" xfId="18306"/>
    <cellStyle name="Comma 4 5 2 2 4" xfId="18307"/>
    <cellStyle name="Comma 4 5 2 2 4 2" xfId="18308"/>
    <cellStyle name="Comma 4 5 2 2 4 3" xfId="18309"/>
    <cellStyle name="Comma 4 5 2 2 5" xfId="18310"/>
    <cellStyle name="Comma 4 5 2 2 5 2" xfId="18311"/>
    <cellStyle name="Comma 4 5 2 2 5 3" xfId="18312"/>
    <cellStyle name="Comma 4 5 2 2 6" xfId="18313"/>
    <cellStyle name="Comma 4 5 2 2 6 2" xfId="18314"/>
    <cellStyle name="Comma 4 5 2 2 6 3" xfId="18315"/>
    <cellStyle name="Comma 4 5 2 2 7" xfId="18316"/>
    <cellStyle name="Comma 4 5 2 2 8" xfId="18317"/>
    <cellStyle name="Comma 4 5 2 3" xfId="18318"/>
    <cellStyle name="Comma 4 5 2 3 2" xfId="18319"/>
    <cellStyle name="Comma 4 5 2 3 2 2" xfId="18320"/>
    <cellStyle name="Comma 4 5 2 3 2 3" xfId="18321"/>
    <cellStyle name="Comma 4 5 2 3 3" xfId="18322"/>
    <cellStyle name="Comma 4 5 2 3 3 2" xfId="18323"/>
    <cellStyle name="Comma 4 5 2 3 3 3" xfId="18324"/>
    <cellStyle name="Comma 4 5 2 3 4" xfId="18325"/>
    <cellStyle name="Comma 4 5 2 3 4 2" xfId="18326"/>
    <cellStyle name="Comma 4 5 2 3 4 3" xfId="18327"/>
    <cellStyle name="Comma 4 5 2 3 5" xfId="18328"/>
    <cellStyle name="Comma 4 5 2 3 5 2" xfId="18329"/>
    <cellStyle name="Comma 4 5 2 3 5 3" xfId="18330"/>
    <cellStyle name="Comma 4 5 2 3 6" xfId="18331"/>
    <cellStyle name="Comma 4 5 2 3 7" xfId="18332"/>
    <cellStyle name="Comma 4 5 2 4" xfId="18333"/>
    <cellStyle name="Comma 4 5 2 4 2" xfId="18334"/>
    <cellStyle name="Comma 4 5 2 4 2 2" xfId="18335"/>
    <cellStyle name="Comma 4 5 2 4 2 3" xfId="18336"/>
    <cellStyle name="Comma 4 5 2 4 3" xfId="18337"/>
    <cellStyle name="Comma 4 5 2 4 3 2" xfId="18338"/>
    <cellStyle name="Comma 4 5 2 4 3 3" xfId="18339"/>
    <cellStyle name="Comma 4 5 2 4 4" xfId="18340"/>
    <cellStyle name="Comma 4 5 2 4 4 2" xfId="18341"/>
    <cellStyle name="Comma 4 5 2 4 4 3" xfId="18342"/>
    <cellStyle name="Comma 4 5 2 4 5" xfId="18343"/>
    <cellStyle name="Comma 4 5 2 4 5 2" xfId="18344"/>
    <cellStyle name="Comma 4 5 2 4 5 3" xfId="18345"/>
    <cellStyle name="Comma 4 5 2 4 6" xfId="18346"/>
    <cellStyle name="Comma 4 5 2 4 7" xfId="18347"/>
    <cellStyle name="Comma 4 5 2 5" xfId="18348"/>
    <cellStyle name="Comma 4 5 2 5 2" xfId="18349"/>
    <cellStyle name="Comma 4 5 2 5 2 2" xfId="18350"/>
    <cellStyle name="Comma 4 5 2 5 2 3" xfId="18351"/>
    <cellStyle name="Comma 4 5 2 5 3" xfId="18352"/>
    <cellStyle name="Comma 4 5 2 5 3 2" xfId="18353"/>
    <cellStyle name="Comma 4 5 2 5 3 3" xfId="18354"/>
    <cellStyle name="Comma 4 5 2 5 4" xfId="18355"/>
    <cellStyle name="Comma 4 5 2 5 4 2" xfId="18356"/>
    <cellStyle name="Comma 4 5 2 5 4 3" xfId="18357"/>
    <cellStyle name="Comma 4 5 2 5 5" xfId="18358"/>
    <cellStyle name="Comma 4 5 2 5 5 2" xfId="18359"/>
    <cellStyle name="Comma 4 5 2 5 5 3" xfId="18360"/>
    <cellStyle name="Comma 4 5 2 5 6" xfId="18361"/>
    <cellStyle name="Comma 4 5 2 5 7" xfId="18362"/>
    <cellStyle name="Comma 4 5 2 6" xfId="18363"/>
    <cellStyle name="Comma 4 5 2 6 2" xfId="18364"/>
    <cellStyle name="Comma 4 5 2 6 3" xfId="18365"/>
    <cellStyle name="Comma 4 5 2 7" xfId="18366"/>
    <cellStyle name="Comma 4 5 2 7 2" xfId="18367"/>
    <cellStyle name="Comma 4 5 2 7 3" xfId="18368"/>
    <cellStyle name="Comma 4 5 2 8" xfId="18369"/>
    <cellStyle name="Comma 4 5 2 8 2" xfId="18370"/>
    <cellStyle name="Comma 4 5 2 8 3" xfId="18371"/>
    <cellStyle name="Comma 4 5 2 9" xfId="18372"/>
    <cellStyle name="Comma 4 5 2 9 2" xfId="18373"/>
    <cellStyle name="Comma 4 5 2 9 3" xfId="18374"/>
    <cellStyle name="Comma 4 5 3" xfId="18375"/>
    <cellStyle name="Comma 4 5 3 2" xfId="18376"/>
    <cellStyle name="Comma 4 5 3 2 2" xfId="18377"/>
    <cellStyle name="Comma 4 5 3 2 2 2" xfId="18378"/>
    <cellStyle name="Comma 4 5 3 2 2 3" xfId="18379"/>
    <cellStyle name="Comma 4 5 3 2 3" xfId="18380"/>
    <cellStyle name="Comma 4 5 3 2 3 2" xfId="18381"/>
    <cellStyle name="Comma 4 5 3 2 3 3" xfId="18382"/>
    <cellStyle name="Comma 4 5 3 2 4" xfId="18383"/>
    <cellStyle name="Comma 4 5 3 2 4 2" xfId="18384"/>
    <cellStyle name="Comma 4 5 3 2 4 3" xfId="18385"/>
    <cellStyle name="Comma 4 5 3 2 5" xfId="18386"/>
    <cellStyle name="Comma 4 5 3 2 5 2" xfId="18387"/>
    <cellStyle name="Comma 4 5 3 2 5 3" xfId="18388"/>
    <cellStyle name="Comma 4 5 3 2 6" xfId="18389"/>
    <cellStyle name="Comma 4 5 3 2 7" xfId="18390"/>
    <cellStyle name="Comma 4 5 3 3" xfId="18391"/>
    <cellStyle name="Comma 4 5 3 3 2" xfId="18392"/>
    <cellStyle name="Comma 4 5 3 3 3" xfId="18393"/>
    <cellStyle name="Comma 4 5 3 4" xfId="18394"/>
    <cellStyle name="Comma 4 5 3 4 2" xfId="18395"/>
    <cellStyle name="Comma 4 5 3 4 3" xfId="18396"/>
    <cellStyle name="Comma 4 5 3 5" xfId="18397"/>
    <cellStyle name="Comma 4 5 3 5 2" xfId="18398"/>
    <cellStyle name="Comma 4 5 3 5 3" xfId="18399"/>
    <cellStyle name="Comma 4 5 3 6" xfId="18400"/>
    <cellStyle name="Comma 4 5 3 6 2" xfId="18401"/>
    <cellStyle name="Comma 4 5 3 6 3" xfId="18402"/>
    <cellStyle name="Comma 4 5 3 7" xfId="18403"/>
    <cellStyle name="Comma 4 5 3 8" xfId="18404"/>
    <cellStyle name="Comma 4 5 4" xfId="18405"/>
    <cellStyle name="Comma 4 5 4 2" xfId="18406"/>
    <cellStyle name="Comma 4 5 4 2 2" xfId="18407"/>
    <cellStyle name="Comma 4 5 4 2 2 2" xfId="18408"/>
    <cellStyle name="Comma 4 5 4 2 2 3" xfId="18409"/>
    <cellStyle name="Comma 4 5 4 2 3" xfId="18410"/>
    <cellStyle name="Comma 4 5 4 2 3 2" xfId="18411"/>
    <cellStyle name="Comma 4 5 4 2 3 3" xfId="18412"/>
    <cellStyle name="Comma 4 5 4 2 4" xfId="18413"/>
    <cellStyle name="Comma 4 5 4 2 4 2" xfId="18414"/>
    <cellStyle name="Comma 4 5 4 2 4 3" xfId="18415"/>
    <cellStyle name="Comma 4 5 4 2 5" xfId="18416"/>
    <cellStyle name="Comma 4 5 4 2 5 2" xfId="18417"/>
    <cellStyle name="Comma 4 5 4 2 5 3" xfId="18418"/>
    <cellStyle name="Comma 4 5 4 2 6" xfId="18419"/>
    <cellStyle name="Comma 4 5 4 2 7" xfId="18420"/>
    <cellStyle name="Comma 4 5 4 3" xfId="18421"/>
    <cellStyle name="Comma 4 5 4 3 2" xfId="18422"/>
    <cellStyle name="Comma 4 5 4 3 3" xfId="18423"/>
    <cellStyle name="Comma 4 5 4 4" xfId="18424"/>
    <cellStyle name="Comma 4 5 4 4 2" xfId="18425"/>
    <cellStyle name="Comma 4 5 4 4 3" xfId="18426"/>
    <cellStyle name="Comma 4 5 4 5" xfId="18427"/>
    <cellStyle name="Comma 4 5 4 5 2" xfId="18428"/>
    <cellStyle name="Comma 4 5 4 5 3" xfId="18429"/>
    <cellStyle name="Comma 4 5 4 6" xfId="18430"/>
    <cellStyle name="Comma 4 5 4 6 2" xfId="18431"/>
    <cellStyle name="Comma 4 5 4 6 3" xfId="18432"/>
    <cellStyle name="Comma 4 5 4 7" xfId="18433"/>
    <cellStyle name="Comma 4 5 4 8" xfId="18434"/>
    <cellStyle name="Comma 4 5 5" xfId="18435"/>
    <cellStyle name="Comma 4 5 5 2" xfId="18436"/>
    <cellStyle name="Comma 4 5 5 2 2" xfId="18437"/>
    <cellStyle name="Comma 4 5 5 2 3" xfId="18438"/>
    <cellStyle name="Comma 4 5 5 3" xfId="18439"/>
    <cellStyle name="Comma 4 5 5 3 2" xfId="18440"/>
    <cellStyle name="Comma 4 5 5 3 3" xfId="18441"/>
    <cellStyle name="Comma 4 5 5 4" xfId="18442"/>
    <cellStyle name="Comma 4 5 5 4 2" xfId="18443"/>
    <cellStyle name="Comma 4 5 5 4 3" xfId="18444"/>
    <cellStyle name="Comma 4 5 5 5" xfId="18445"/>
    <cellStyle name="Comma 4 5 5 5 2" xfId="18446"/>
    <cellStyle name="Comma 4 5 5 5 3" xfId="18447"/>
    <cellStyle name="Comma 4 5 5 6" xfId="18448"/>
    <cellStyle name="Comma 4 5 5 7" xfId="18449"/>
    <cellStyle name="Comma 4 5 6" xfId="18450"/>
    <cellStyle name="Comma 4 5 6 2" xfId="18451"/>
    <cellStyle name="Comma 4 5 6 2 2" xfId="18452"/>
    <cellStyle name="Comma 4 5 6 2 3" xfId="18453"/>
    <cellStyle name="Comma 4 5 6 3" xfId="18454"/>
    <cellStyle name="Comma 4 5 6 3 2" xfId="18455"/>
    <cellStyle name="Comma 4 5 6 3 3" xfId="18456"/>
    <cellStyle name="Comma 4 5 6 4" xfId="18457"/>
    <cellStyle name="Comma 4 5 6 4 2" xfId="18458"/>
    <cellStyle name="Comma 4 5 6 4 3" xfId="18459"/>
    <cellStyle name="Comma 4 5 6 5" xfId="18460"/>
    <cellStyle name="Comma 4 5 6 5 2" xfId="18461"/>
    <cellStyle name="Comma 4 5 6 5 3" xfId="18462"/>
    <cellStyle name="Comma 4 5 6 6" xfId="18463"/>
    <cellStyle name="Comma 4 5 6 7" xfId="18464"/>
    <cellStyle name="Comma 4 5 7" xfId="18465"/>
    <cellStyle name="Comma 4 5 7 2" xfId="18466"/>
    <cellStyle name="Comma 4 5 7 2 2" xfId="18467"/>
    <cellStyle name="Comma 4 5 7 2 3" xfId="18468"/>
    <cellStyle name="Comma 4 5 7 3" xfId="18469"/>
    <cellStyle name="Comma 4 5 7 3 2" xfId="18470"/>
    <cellStyle name="Comma 4 5 7 3 3" xfId="18471"/>
    <cellStyle name="Comma 4 5 7 4" xfId="18472"/>
    <cellStyle name="Comma 4 5 7 4 2" xfId="18473"/>
    <cellStyle name="Comma 4 5 7 4 3" xfId="18474"/>
    <cellStyle name="Comma 4 5 7 5" xfId="18475"/>
    <cellStyle name="Comma 4 5 7 5 2" xfId="18476"/>
    <cellStyle name="Comma 4 5 7 5 3" xfId="18477"/>
    <cellStyle name="Comma 4 5 7 6" xfId="18478"/>
    <cellStyle name="Comma 4 5 7 7" xfId="18479"/>
    <cellStyle name="Comma 4 5 8" xfId="18480"/>
    <cellStyle name="Comma 4 5 8 2" xfId="18481"/>
    <cellStyle name="Comma 4 5 8 2 2" xfId="18482"/>
    <cellStyle name="Comma 4 5 8 2 3" xfId="18483"/>
    <cellStyle name="Comma 4 5 8 3" xfId="18484"/>
    <cellStyle name="Comma 4 5 8 3 2" xfId="18485"/>
    <cellStyle name="Comma 4 5 8 3 3" xfId="18486"/>
    <cellStyle name="Comma 4 5 8 4" xfId="18487"/>
    <cellStyle name="Comma 4 5 8 4 2" xfId="18488"/>
    <cellStyle name="Comma 4 5 8 4 3" xfId="18489"/>
    <cellStyle name="Comma 4 5 8 5" xfId="18490"/>
    <cellStyle name="Comma 4 5 8 5 2" xfId="18491"/>
    <cellStyle name="Comma 4 5 8 5 3" xfId="18492"/>
    <cellStyle name="Comma 4 5 8 6" xfId="18493"/>
    <cellStyle name="Comma 4 5 8 7" xfId="18494"/>
    <cellStyle name="Comma 4 5 9" xfId="18495"/>
    <cellStyle name="Comma 4 5 9 2" xfId="18496"/>
    <cellStyle name="Comma 4 5 9 3" xfId="18497"/>
    <cellStyle name="Comma 4 6" xfId="18498"/>
    <cellStyle name="Comma 4 6 10" xfId="18499"/>
    <cellStyle name="Comma 4 6 11" xfId="18500"/>
    <cellStyle name="Comma 4 6 2" xfId="18501"/>
    <cellStyle name="Comma 4 6 2 2" xfId="18502"/>
    <cellStyle name="Comma 4 6 2 2 2" xfId="18503"/>
    <cellStyle name="Comma 4 6 2 2 2 2" xfId="18504"/>
    <cellStyle name="Comma 4 6 2 2 2 3" xfId="18505"/>
    <cellStyle name="Comma 4 6 2 2 3" xfId="18506"/>
    <cellStyle name="Comma 4 6 2 2 3 2" xfId="18507"/>
    <cellStyle name="Comma 4 6 2 2 3 3" xfId="18508"/>
    <cellStyle name="Comma 4 6 2 2 4" xfId="18509"/>
    <cellStyle name="Comma 4 6 2 2 4 2" xfId="18510"/>
    <cellStyle name="Comma 4 6 2 2 4 3" xfId="18511"/>
    <cellStyle name="Comma 4 6 2 2 5" xfId="18512"/>
    <cellStyle name="Comma 4 6 2 2 5 2" xfId="18513"/>
    <cellStyle name="Comma 4 6 2 2 5 3" xfId="18514"/>
    <cellStyle name="Comma 4 6 2 2 6" xfId="18515"/>
    <cellStyle name="Comma 4 6 2 2 7" xfId="18516"/>
    <cellStyle name="Comma 4 6 2 3" xfId="18517"/>
    <cellStyle name="Comma 4 6 2 3 2" xfId="18518"/>
    <cellStyle name="Comma 4 6 2 3 3" xfId="18519"/>
    <cellStyle name="Comma 4 6 2 4" xfId="18520"/>
    <cellStyle name="Comma 4 6 2 4 2" xfId="18521"/>
    <cellStyle name="Comma 4 6 2 4 3" xfId="18522"/>
    <cellStyle name="Comma 4 6 2 5" xfId="18523"/>
    <cellStyle name="Comma 4 6 2 5 2" xfId="18524"/>
    <cellStyle name="Comma 4 6 2 5 3" xfId="18525"/>
    <cellStyle name="Comma 4 6 2 6" xfId="18526"/>
    <cellStyle name="Comma 4 6 2 6 2" xfId="18527"/>
    <cellStyle name="Comma 4 6 2 6 3" xfId="18528"/>
    <cellStyle name="Comma 4 6 2 7" xfId="18529"/>
    <cellStyle name="Comma 4 6 2 8" xfId="18530"/>
    <cellStyle name="Comma 4 6 3" xfId="18531"/>
    <cellStyle name="Comma 4 6 3 2" xfId="18532"/>
    <cellStyle name="Comma 4 6 3 2 2" xfId="18533"/>
    <cellStyle name="Comma 4 6 3 2 3" xfId="18534"/>
    <cellStyle name="Comma 4 6 3 3" xfId="18535"/>
    <cellStyle name="Comma 4 6 3 3 2" xfId="18536"/>
    <cellStyle name="Comma 4 6 3 3 3" xfId="18537"/>
    <cellStyle name="Comma 4 6 3 4" xfId="18538"/>
    <cellStyle name="Comma 4 6 3 4 2" xfId="18539"/>
    <cellStyle name="Comma 4 6 3 4 3" xfId="18540"/>
    <cellStyle name="Comma 4 6 3 5" xfId="18541"/>
    <cellStyle name="Comma 4 6 3 5 2" xfId="18542"/>
    <cellStyle name="Comma 4 6 3 5 3" xfId="18543"/>
    <cellStyle name="Comma 4 6 3 6" xfId="18544"/>
    <cellStyle name="Comma 4 6 3 7" xfId="18545"/>
    <cellStyle name="Comma 4 6 4" xfId="18546"/>
    <cellStyle name="Comma 4 6 4 2" xfId="18547"/>
    <cellStyle name="Comma 4 6 4 2 2" xfId="18548"/>
    <cellStyle name="Comma 4 6 4 2 3" xfId="18549"/>
    <cellStyle name="Comma 4 6 4 3" xfId="18550"/>
    <cellStyle name="Comma 4 6 4 3 2" xfId="18551"/>
    <cellStyle name="Comma 4 6 4 3 3" xfId="18552"/>
    <cellStyle name="Comma 4 6 4 4" xfId="18553"/>
    <cellStyle name="Comma 4 6 4 4 2" xfId="18554"/>
    <cellStyle name="Comma 4 6 4 4 3" xfId="18555"/>
    <cellStyle name="Comma 4 6 4 5" xfId="18556"/>
    <cellStyle name="Comma 4 6 4 5 2" xfId="18557"/>
    <cellStyle name="Comma 4 6 4 5 3" xfId="18558"/>
    <cellStyle name="Comma 4 6 4 6" xfId="18559"/>
    <cellStyle name="Comma 4 6 4 7" xfId="18560"/>
    <cellStyle name="Comma 4 6 5" xfId="18561"/>
    <cellStyle name="Comma 4 6 5 2" xfId="18562"/>
    <cellStyle name="Comma 4 6 5 2 2" xfId="18563"/>
    <cellStyle name="Comma 4 6 5 2 3" xfId="18564"/>
    <cellStyle name="Comma 4 6 5 3" xfId="18565"/>
    <cellStyle name="Comma 4 6 5 3 2" xfId="18566"/>
    <cellStyle name="Comma 4 6 5 3 3" xfId="18567"/>
    <cellStyle name="Comma 4 6 5 4" xfId="18568"/>
    <cellStyle name="Comma 4 6 5 4 2" xfId="18569"/>
    <cellStyle name="Comma 4 6 5 4 3" xfId="18570"/>
    <cellStyle name="Comma 4 6 5 5" xfId="18571"/>
    <cellStyle name="Comma 4 6 5 5 2" xfId="18572"/>
    <cellStyle name="Comma 4 6 5 5 3" xfId="18573"/>
    <cellStyle name="Comma 4 6 5 6" xfId="18574"/>
    <cellStyle name="Comma 4 6 5 7" xfId="18575"/>
    <cellStyle name="Comma 4 6 6" xfId="18576"/>
    <cellStyle name="Comma 4 6 6 2" xfId="18577"/>
    <cellStyle name="Comma 4 6 6 3" xfId="18578"/>
    <cellStyle name="Comma 4 6 7" xfId="18579"/>
    <cellStyle name="Comma 4 6 7 2" xfId="18580"/>
    <cellStyle name="Comma 4 6 7 3" xfId="18581"/>
    <cellStyle name="Comma 4 6 8" xfId="18582"/>
    <cellStyle name="Comma 4 6 8 2" xfId="18583"/>
    <cellStyle name="Comma 4 6 8 3" xfId="18584"/>
    <cellStyle name="Comma 4 6 9" xfId="18585"/>
    <cellStyle name="Comma 4 6 9 2" xfId="18586"/>
    <cellStyle name="Comma 4 6 9 3" xfId="18587"/>
    <cellStyle name="Comma 4 7" xfId="18588"/>
    <cellStyle name="Comma 4 7 2" xfId="18589"/>
    <cellStyle name="Comma 4 7 2 2" xfId="18590"/>
    <cellStyle name="Comma 4 7 2 2 2" xfId="18591"/>
    <cellStyle name="Comma 4 7 2 2 3" xfId="18592"/>
    <cellStyle name="Comma 4 7 2 3" xfId="18593"/>
    <cellStyle name="Comma 4 7 2 3 2" xfId="18594"/>
    <cellStyle name="Comma 4 7 2 3 3" xfId="18595"/>
    <cellStyle name="Comma 4 7 2 4" xfId="18596"/>
    <cellStyle name="Comma 4 7 2 4 2" xfId="18597"/>
    <cellStyle name="Comma 4 7 2 4 3" xfId="18598"/>
    <cellStyle name="Comma 4 7 2 5" xfId="18599"/>
    <cellStyle name="Comma 4 7 2 5 2" xfId="18600"/>
    <cellStyle name="Comma 4 7 2 5 3" xfId="18601"/>
    <cellStyle name="Comma 4 7 2 6" xfId="18602"/>
    <cellStyle name="Comma 4 7 2 7" xfId="18603"/>
    <cellStyle name="Comma 4 7 3" xfId="18604"/>
    <cellStyle name="Comma 4 7 3 2" xfId="18605"/>
    <cellStyle name="Comma 4 7 3 3" xfId="18606"/>
    <cellStyle name="Comma 4 7 4" xfId="18607"/>
    <cellStyle name="Comma 4 7 4 2" xfId="18608"/>
    <cellStyle name="Comma 4 7 4 3" xfId="18609"/>
    <cellStyle name="Comma 4 7 5" xfId="18610"/>
    <cellStyle name="Comma 4 7 5 2" xfId="18611"/>
    <cellStyle name="Comma 4 7 5 3" xfId="18612"/>
    <cellStyle name="Comma 4 7 6" xfId="18613"/>
    <cellStyle name="Comma 4 7 6 2" xfId="18614"/>
    <cellStyle name="Comma 4 7 6 3" xfId="18615"/>
    <cellStyle name="Comma 4 7 7" xfId="18616"/>
    <cellStyle name="Comma 4 7 8" xfId="18617"/>
    <cellStyle name="Comma 4 8" xfId="18618"/>
    <cellStyle name="Comma 4 9" xfId="18619"/>
    <cellStyle name="Comma 4 9 2" xfId="18620"/>
    <cellStyle name="Comma 4 9 2 2" xfId="18621"/>
    <cellStyle name="Comma 4 9 2 2 2" xfId="18622"/>
    <cellStyle name="Comma 4 9 2 2 3" xfId="18623"/>
    <cellStyle name="Comma 4 9 2 3" xfId="18624"/>
    <cellStyle name="Comma 4 9 2 3 2" xfId="18625"/>
    <cellStyle name="Comma 4 9 2 3 3" xfId="18626"/>
    <cellStyle name="Comma 4 9 2 4" xfId="18627"/>
    <cellStyle name="Comma 4 9 2 4 2" xfId="18628"/>
    <cellStyle name="Comma 4 9 2 4 3" xfId="18629"/>
    <cellStyle name="Comma 4 9 2 5" xfId="18630"/>
    <cellStyle name="Comma 4 9 2 5 2" xfId="18631"/>
    <cellStyle name="Comma 4 9 2 5 3" xfId="18632"/>
    <cellStyle name="Comma 4 9 2 6" xfId="18633"/>
    <cellStyle name="Comma 4 9 2 7" xfId="18634"/>
    <cellStyle name="Comma 4 9 3" xfId="18635"/>
    <cellStyle name="Comma 4 9 3 2" xfId="18636"/>
    <cellStyle name="Comma 4 9 3 3" xfId="18637"/>
    <cellStyle name="Comma 4 9 4" xfId="18638"/>
    <cellStyle name="Comma 4 9 4 2" xfId="18639"/>
    <cellStyle name="Comma 4 9 4 3" xfId="18640"/>
    <cellStyle name="Comma 4 9 5" xfId="18641"/>
    <cellStyle name="Comma 4 9 5 2" xfId="18642"/>
    <cellStyle name="Comma 4 9 5 3" xfId="18643"/>
    <cellStyle name="Comma 4 9 6" xfId="18644"/>
    <cellStyle name="Comma 4 9 6 2" xfId="18645"/>
    <cellStyle name="Comma 4 9 6 3" xfId="18646"/>
    <cellStyle name="Comma 4 9 7" xfId="18647"/>
    <cellStyle name="Comma 4 9 8" xfId="18648"/>
    <cellStyle name="Comma 40" xfId="18649"/>
    <cellStyle name="Comma 41" xfId="47102"/>
    <cellStyle name="Comma 42" xfId="47075"/>
    <cellStyle name="Comma 43" xfId="47096"/>
    <cellStyle name="Comma 44" xfId="47094"/>
    <cellStyle name="Comma 45" xfId="47079"/>
    <cellStyle name="Comma 46" xfId="47110"/>
    <cellStyle name="Comma 47" xfId="47121"/>
    <cellStyle name="Comma 48" xfId="47108"/>
    <cellStyle name="Comma 49" xfId="47124"/>
    <cellStyle name="Comma 5" xfId="696"/>
    <cellStyle name="Comma 5 10" xfId="18651"/>
    <cellStyle name="Comma 5 10 2" xfId="18652"/>
    <cellStyle name="Comma 5 10 2 2" xfId="18653"/>
    <cellStyle name="Comma 5 10 2 3" xfId="18654"/>
    <cellStyle name="Comma 5 10 3" xfId="18655"/>
    <cellStyle name="Comma 5 10 3 2" xfId="18656"/>
    <cellStyle name="Comma 5 10 3 3" xfId="18657"/>
    <cellStyle name="Comma 5 10 4" xfId="18658"/>
    <cellStyle name="Comma 5 10 4 2" xfId="18659"/>
    <cellStyle name="Comma 5 10 4 3" xfId="18660"/>
    <cellStyle name="Comma 5 10 5" xfId="18661"/>
    <cellStyle name="Comma 5 10 5 2" xfId="18662"/>
    <cellStyle name="Comma 5 10 5 3" xfId="18663"/>
    <cellStyle name="Comma 5 10 6" xfId="18664"/>
    <cellStyle name="Comma 5 10 7" xfId="18665"/>
    <cellStyle name="Comma 5 11" xfId="18666"/>
    <cellStyle name="Comma 5 11 2" xfId="18667"/>
    <cellStyle name="Comma 5 11 3" xfId="18668"/>
    <cellStyle name="Comma 5 12" xfId="18669"/>
    <cellStyle name="Comma 5 12 2" xfId="18670"/>
    <cellStyle name="Comma 5 12 3" xfId="18671"/>
    <cellStyle name="Comma 5 13" xfId="18672"/>
    <cellStyle name="Comma 5 13 2" xfId="18673"/>
    <cellStyle name="Comma 5 13 3" xfId="18674"/>
    <cellStyle name="Comma 5 14" xfId="18675"/>
    <cellStyle name="Comma 5 14 2" xfId="18676"/>
    <cellStyle name="Comma 5 14 3" xfId="18677"/>
    <cellStyle name="Comma 5 15" xfId="18678"/>
    <cellStyle name="Comma 5 16" xfId="18679"/>
    <cellStyle name="Comma 5 17" xfId="18680"/>
    <cellStyle name="Comma 5 18" xfId="18650"/>
    <cellStyle name="Comma 5 2" xfId="697"/>
    <cellStyle name="Comma 5 2 10" xfId="18682"/>
    <cellStyle name="Comma 5 2 10 2" xfId="18683"/>
    <cellStyle name="Comma 5 2 10 3" xfId="18684"/>
    <cellStyle name="Comma 5 2 11" xfId="18685"/>
    <cellStyle name="Comma 5 2 11 2" xfId="18686"/>
    <cellStyle name="Comma 5 2 11 3" xfId="18687"/>
    <cellStyle name="Comma 5 2 12" xfId="18688"/>
    <cellStyle name="Comma 5 2 12 2" xfId="18689"/>
    <cellStyle name="Comma 5 2 12 3" xfId="18690"/>
    <cellStyle name="Comma 5 2 13" xfId="18691"/>
    <cellStyle name="Comma 5 2 14" xfId="18692"/>
    <cellStyle name="Comma 5 2 15" xfId="18681"/>
    <cellStyle name="Comma 5 2 2" xfId="698"/>
    <cellStyle name="Comma 5 2 2 10" xfId="18693"/>
    <cellStyle name="Comma 5 2 2 11" xfId="18694"/>
    <cellStyle name="Comma 5 2 2 2" xfId="699"/>
    <cellStyle name="Comma 5 2 2 2 2" xfId="700"/>
    <cellStyle name="Comma 5 2 2 2 2 2" xfId="701"/>
    <cellStyle name="Comma 5 2 2 2 2 2 2" xfId="702"/>
    <cellStyle name="Comma 5 2 2 2 2 2 3" xfId="18695"/>
    <cellStyle name="Comma 5 2 2 2 2 3" xfId="703"/>
    <cellStyle name="Comma 5 2 2 2 2 3 2" xfId="18696"/>
    <cellStyle name="Comma 5 2 2 2 2 3 3" xfId="18697"/>
    <cellStyle name="Comma 5 2 2 2 2 4" xfId="18698"/>
    <cellStyle name="Comma 5 2 2 2 2 4 2" xfId="18699"/>
    <cellStyle name="Comma 5 2 2 2 2 4 3" xfId="18700"/>
    <cellStyle name="Comma 5 2 2 2 2 5" xfId="18701"/>
    <cellStyle name="Comma 5 2 2 2 2 5 2" xfId="18702"/>
    <cellStyle name="Comma 5 2 2 2 2 5 3" xfId="18703"/>
    <cellStyle name="Comma 5 2 2 2 2 6" xfId="18704"/>
    <cellStyle name="Comma 5 2 2 2 2 7" xfId="18705"/>
    <cellStyle name="Comma 5 2 2 2 3" xfId="704"/>
    <cellStyle name="Comma 5 2 2 2 3 2" xfId="705"/>
    <cellStyle name="Comma 5 2 2 2 3 2 2" xfId="706"/>
    <cellStyle name="Comma 5 2 2 2 3 3" xfId="707"/>
    <cellStyle name="Comma 5 2 2 2 4" xfId="708"/>
    <cellStyle name="Comma 5 2 2 2 4 2" xfId="709"/>
    <cellStyle name="Comma 5 2 2 2 4 3" xfId="18706"/>
    <cellStyle name="Comma 5 2 2 2 5" xfId="710"/>
    <cellStyle name="Comma 5 2 2 2 5 2" xfId="18707"/>
    <cellStyle name="Comma 5 2 2 2 5 3" xfId="18708"/>
    <cellStyle name="Comma 5 2 2 2 6" xfId="18709"/>
    <cellStyle name="Comma 5 2 2 2 6 2" xfId="18710"/>
    <cellStyle name="Comma 5 2 2 2 6 3" xfId="18711"/>
    <cellStyle name="Comma 5 2 2 2 7" xfId="18712"/>
    <cellStyle name="Comma 5 2 2 2 8" xfId="18713"/>
    <cellStyle name="Comma 5 2 2 3" xfId="711"/>
    <cellStyle name="Comma 5 2 2 3 2" xfId="712"/>
    <cellStyle name="Comma 5 2 2 3 2 2" xfId="713"/>
    <cellStyle name="Comma 5 2 2 3 2 3" xfId="18714"/>
    <cellStyle name="Comma 5 2 2 3 3" xfId="714"/>
    <cellStyle name="Comma 5 2 2 3 3 2" xfId="18715"/>
    <cellStyle name="Comma 5 2 2 3 3 3" xfId="18716"/>
    <cellStyle name="Comma 5 2 2 3 4" xfId="18717"/>
    <cellStyle name="Comma 5 2 2 3 4 2" xfId="18718"/>
    <cellStyle name="Comma 5 2 2 3 4 3" xfId="18719"/>
    <cellStyle name="Comma 5 2 2 3 5" xfId="18720"/>
    <cellStyle name="Comma 5 2 2 3 5 2" xfId="18721"/>
    <cellStyle name="Comma 5 2 2 3 5 3" xfId="18722"/>
    <cellStyle name="Comma 5 2 2 3 6" xfId="18723"/>
    <cellStyle name="Comma 5 2 2 3 7" xfId="18724"/>
    <cellStyle name="Comma 5 2 2 4" xfId="715"/>
    <cellStyle name="Comma 5 2 2 4 2" xfId="716"/>
    <cellStyle name="Comma 5 2 2 4 2 2" xfId="717"/>
    <cellStyle name="Comma 5 2 2 4 2 3" xfId="18725"/>
    <cellStyle name="Comma 5 2 2 4 3" xfId="718"/>
    <cellStyle name="Comma 5 2 2 4 3 2" xfId="18726"/>
    <cellStyle name="Comma 5 2 2 4 3 3" xfId="18727"/>
    <cellStyle name="Comma 5 2 2 4 4" xfId="18728"/>
    <cellStyle name="Comma 5 2 2 4 4 2" xfId="18729"/>
    <cellStyle name="Comma 5 2 2 4 4 3" xfId="18730"/>
    <cellStyle name="Comma 5 2 2 4 5" xfId="18731"/>
    <cellStyle name="Comma 5 2 2 4 5 2" xfId="18732"/>
    <cellStyle name="Comma 5 2 2 4 5 3" xfId="18733"/>
    <cellStyle name="Comma 5 2 2 4 6" xfId="18734"/>
    <cellStyle name="Comma 5 2 2 4 7" xfId="18735"/>
    <cellStyle name="Comma 5 2 2 5" xfId="719"/>
    <cellStyle name="Comma 5 2 2 5 2" xfId="720"/>
    <cellStyle name="Comma 5 2 2 5 2 2" xfId="18736"/>
    <cellStyle name="Comma 5 2 2 5 2 3" xfId="18737"/>
    <cellStyle name="Comma 5 2 2 5 3" xfId="18738"/>
    <cellStyle name="Comma 5 2 2 5 3 2" xfId="18739"/>
    <cellStyle name="Comma 5 2 2 5 3 3" xfId="18740"/>
    <cellStyle name="Comma 5 2 2 5 4" xfId="18741"/>
    <cellStyle name="Comma 5 2 2 5 4 2" xfId="18742"/>
    <cellStyle name="Comma 5 2 2 5 4 3" xfId="18743"/>
    <cellStyle name="Comma 5 2 2 5 5" xfId="18744"/>
    <cellStyle name="Comma 5 2 2 5 5 2" xfId="18745"/>
    <cellStyle name="Comma 5 2 2 5 5 3" xfId="18746"/>
    <cellStyle name="Comma 5 2 2 5 6" xfId="18747"/>
    <cellStyle name="Comma 5 2 2 5 7" xfId="18748"/>
    <cellStyle name="Comma 5 2 2 6" xfId="721"/>
    <cellStyle name="Comma 5 2 2 6 2" xfId="18749"/>
    <cellStyle name="Comma 5 2 2 6 3" xfId="18750"/>
    <cellStyle name="Comma 5 2 2 7" xfId="18751"/>
    <cellStyle name="Comma 5 2 2 7 2" xfId="18752"/>
    <cellStyle name="Comma 5 2 2 7 3" xfId="18753"/>
    <cellStyle name="Comma 5 2 2 8" xfId="18754"/>
    <cellStyle name="Comma 5 2 2 8 2" xfId="18755"/>
    <cellStyle name="Comma 5 2 2 8 3" xfId="18756"/>
    <cellStyle name="Comma 5 2 2 9" xfId="18757"/>
    <cellStyle name="Comma 5 2 2 9 2" xfId="18758"/>
    <cellStyle name="Comma 5 2 2 9 3" xfId="18759"/>
    <cellStyle name="Comma 5 2 3" xfId="722"/>
    <cellStyle name="Comma 5 2 3 2" xfId="723"/>
    <cellStyle name="Comma 5 2 3 2 2" xfId="724"/>
    <cellStyle name="Comma 5 2 3 2 2 2" xfId="725"/>
    <cellStyle name="Comma 5 2 3 2 2 3" xfId="18760"/>
    <cellStyle name="Comma 5 2 3 2 3" xfId="726"/>
    <cellStyle name="Comma 5 2 3 2 3 2" xfId="18761"/>
    <cellStyle name="Comma 5 2 3 2 3 3" xfId="18762"/>
    <cellStyle name="Comma 5 2 3 2 4" xfId="18763"/>
    <cellStyle name="Comma 5 2 3 2 4 2" xfId="18764"/>
    <cellStyle name="Comma 5 2 3 2 4 3" xfId="18765"/>
    <cellStyle name="Comma 5 2 3 2 5" xfId="18766"/>
    <cellStyle name="Comma 5 2 3 2 5 2" xfId="18767"/>
    <cellStyle name="Comma 5 2 3 2 5 3" xfId="18768"/>
    <cellStyle name="Comma 5 2 3 2 6" xfId="18769"/>
    <cellStyle name="Comma 5 2 3 2 7" xfId="18770"/>
    <cellStyle name="Comma 5 2 3 3" xfId="727"/>
    <cellStyle name="Comma 5 2 3 3 2" xfId="728"/>
    <cellStyle name="Comma 5 2 3 3 2 2" xfId="729"/>
    <cellStyle name="Comma 5 2 3 3 3" xfId="730"/>
    <cellStyle name="Comma 5 2 3 4" xfId="731"/>
    <cellStyle name="Comma 5 2 3 4 2" xfId="732"/>
    <cellStyle name="Comma 5 2 3 4 3" xfId="18771"/>
    <cellStyle name="Comma 5 2 3 5" xfId="733"/>
    <cellStyle name="Comma 5 2 3 5 2" xfId="18772"/>
    <cellStyle name="Comma 5 2 3 5 3" xfId="18773"/>
    <cellStyle name="Comma 5 2 3 6" xfId="18774"/>
    <cellStyle name="Comma 5 2 3 6 2" xfId="18775"/>
    <cellStyle name="Comma 5 2 3 6 3" xfId="18776"/>
    <cellStyle name="Comma 5 2 3 7" xfId="18777"/>
    <cellStyle name="Comma 5 2 3 8" xfId="18778"/>
    <cellStyle name="Comma 5 2 4" xfId="734"/>
    <cellStyle name="Comma 5 2 4 2" xfId="735"/>
    <cellStyle name="Comma 5 2 4 2 2" xfId="736"/>
    <cellStyle name="Comma 5 2 4 2 2 2" xfId="18779"/>
    <cellStyle name="Comma 5 2 4 2 2 3" xfId="18780"/>
    <cellStyle name="Comma 5 2 4 2 3" xfId="18781"/>
    <cellStyle name="Comma 5 2 4 2 3 2" xfId="18782"/>
    <cellStyle name="Comma 5 2 4 2 3 3" xfId="18783"/>
    <cellStyle name="Comma 5 2 4 2 4" xfId="18784"/>
    <cellStyle name="Comma 5 2 4 2 4 2" xfId="18785"/>
    <cellStyle name="Comma 5 2 4 2 4 3" xfId="18786"/>
    <cellStyle name="Comma 5 2 4 2 5" xfId="18787"/>
    <cellStyle name="Comma 5 2 4 2 5 2" xfId="18788"/>
    <cellStyle name="Comma 5 2 4 2 5 3" xfId="18789"/>
    <cellStyle name="Comma 5 2 4 2 6" xfId="18790"/>
    <cellStyle name="Comma 5 2 4 2 7" xfId="18791"/>
    <cellStyle name="Comma 5 2 4 3" xfId="737"/>
    <cellStyle name="Comma 5 2 4 3 2" xfId="18792"/>
    <cellStyle name="Comma 5 2 4 3 3" xfId="18793"/>
    <cellStyle name="Comma 5 2 4 4" xfId="18794"/>
    <cellStyle name="Comma 5 2 4 4 2" xfId="18795"/>
    <cellStyle name="Comma 5 2 4 4 3" xfId="18796"/>
    <cellStyle name="Comma 5 2 4 5" xfId="18797"/>
    <cellStyle name="Comma 5 2 4 5 2" xfId="18798"/>
    <cellStyle name="Comma 5 2 4 5 3" xfId="18799"/>
    <cellStyle name="Comma 5 2 4 6" xfId="18800"/>
    <cellStyle name="Comma 5 2 4 6 2" xfId="18801"/>
    <cellStyle name="Comma 5 2 4 6 3" xfId="18802"/>
    <cellStyle name="Comma 5 2 4 7" xfId="18803"/>
    <cellStyle name="Comma 5 2 4 8" xfId="18804"/>
    <cellStyle name="Comma 5 2 5" xfId="738"/>
    <cellStyle name="Comma 5 2 5 2" xfId="739"/>
    <cellStyle name="Comma 5 2 5 2 2" xfId="740"/>
    <cellStyle name="Comma 5 2 5 2 3" xfId="18805"/>
    <cellStyle name="Comma 5 2 5 3" xfId="741"/>
    <cellStyle name="Comma 5 2 5 3 2" xfId="18806"/>
    <cellStyle name="Comma 5 2 5 3 3" xfId="18807"/>
    <cellStyle name="Comma 5 2 5 4" xfId="18808"/>
    <cellStyle name="Comma 5 2 5 4 2" xfId="18809"/>
    <cellStyle name="Comma 5 2 5 4 3" xfId="18810"/>
    <cellStyle name="Comma 5 2 5 5" xfId="18811"/>
    <cellStyle name="Comma 5 2 5 5 2" xfId="18812"/>
    <cellStyle name="Comma 5 2 5 5 3" xfId="18813"/>
    <cellStyle name="Comma 5 2 5 6" xfId="18814"/>
    <cellStyle name="Comma 5 2 5 7" xfId="18815"/>
    <cellStyle name="Comma 5 2 6" xfId="742"/>
    <cellStyle name="Comma 5 2 6 2" xfId="743"/>
    <cellStyle name="Comma 5 2 6 2 2" xfId="18816"/>
    <cellStyle name="Comma 5 2 6 2 3" xfId="18817"/>
    <cellStyle name="Comma 5 2 6 3" xfId="18818"/>
    <cellStyle name="Comma 5 2 6 3 2" xfId="18819"/>
    <cellStyle name="Comma 5 2 6 3 3" xfId="18820"/>
    <cellStyle name="Comma 5 2 6 4" xfId="18821"/>
    <cellStyle name="Comma 5 2 6 4 2" xfId="18822"/>
    <cellStyle name="Comma 5 2 6 4 3" xfId="18823"/>
    <cellStyle name="Comma 5 2 6 5" xfId="18824"/>
    <cellStyle name="Comma 5 2 6 5 2" xfId="18825"/>
    <cellStyle name="Comma 5 2 6 5 3" xfId="18826"/>
    <cellStyle name="Comma 5 2 6 6" xfId="18827"/>
    <cellStyle name="Comma 5 2 6 7" xfId="18828"/>
    <cellStyle name="Comma 5 2 7" xfId="744"/>
    <cellStyle name="Comma 5 2 7 2" xfId="18829"/>
    <cellStyle name="Comma 5 2 7 2 2" xfId="18830"/>
    <cellStyle name="Comma 5 2 7 2 3" xfId="18831"/>
    <cellStyle name="Comma 5 2 7 3" xfId="18832"/>
    <cellStyle name="Comma 5 2 7 3 2" xfId="18833"/>
    <cellStyle name="Comma 5 2 7 3 3" xfId="18834"/>
    <cellStyle name="Comma 5 2 7 4" xfId="18835"/>
    <cellStyle name="Comma 5 2 7 4 2" xfId="18836"/>
    <cellStyle name="Comma 5 2 7 4 3" xfId="18837"/>
    <cellStyle name="Comma 5 2 7 5" xfId="18838"/>
    <cellStyle name="Comma 5 2 7 5 2" xfId="18839"/>
    <cellStyle name="Comma 5 2 7 5 3" xfId="18840"/>
    <cellStyle name="Comma 5 2 7 6" xfId="18841"/>
    <cellStyle name="Comma 5 2 7 7" xfId="18842"/>
    <cellStyle name="Comma 5 2 8" xfId="18843"/>
    <cellStyle name="Comma 5 2 8 2" xfId="18844"/>
    <cellStyle name="Comma 5 2 8 2 2" xfId="18845"/>
    <cellStyle name="Comma 5 2 8 2 3" xfId="18846"/>
    <cellStyle name="Comma 5 2 8 3" xfId="18847"/>
    <cellStyle name="Comma 5 2 8 3 2" xfId="18848"/>
    <cellStyle name="Comma 5 2 8 3 3" xfId="18849"/>
    <cellStyle name="Comma 5 2 8 4" xfId="18850"/>
    <cellStyle name="Comma 5 2 8 4 2" xfId="18851"/>
    <cellStyle name="Comma 5 2 8 4 3" xfId="18852"/>
    <cellStyle name="Comma 5 2 8 5" xfId="18853"/>
    <cellStyle name="Comma 5 2 8 5 2" xfId="18854"/>
    <cellStyle name="Comma 5 2 8 5 3" xfId="18855"/>
    <cellStyle name="Comma 5 2 8 6" xfId="18856"/>
    <cellStyle name="Comma 5 2 8 7" xfId="18857"/>
    <cellStyle name="Comma 5 2 9" xfId="18858"/>
    <cellStyle name="Comma 5 2 9 2" xfId="18859"/>
    <cellStyle name="Comma 5 2 9 3" xfId="18860"/>
    <cellStyle name="Comma 5 3" xfId="745"/>
    <cellStyle name="Comma 5 3 10" xfId="18861"/>
    <cellStyle name="Comma 5 3 11" xfId="18862"/>
    <cellStyle name="Comma 5 3 2" xfId="746"/>
    <cellStyle name="Comma 5 3 2 2" xfId="747"/>
    <cellStyle name="Comma 5 3 2 2 2" xfId="748"/>
    <cellStyle name="Comma 5 3 2 2 2 2" xfId="749"/>
    <cellStyle name="Comma 5 3 2 2 2 3" xfId="18863"/>
    <cellStyle name="Comma 5 3 2 2 3" xfId="750"/>
    <cellStyle name="Comma 5 3 2 2 3 2" xfId="18864"/>
    <cellStyle name="Comma 5 3 2 2 3 3" xfId="18865"/>
    <cellStyle name="Comma 5 3 2 2 4" xfId="18866"/>
    <cellStyle name="Comma 5 3 2 2 4 2" xfId="18867"/>
    <cellStyle name="Comma 5 3 2 2 4 3" xfId="18868"/>
    <cellStyle name="Comma 5 3 2 2 5" xfId="18869"/>
    <cellStyle name="Comma 5 3 2 2 5 2" xfId="18870"/>
    <cellStyle name="Comma 5 3 2 2 5 3" xfId="18871"/>
    <cellStyle name="Comma 5 3 2 2 6" xfId="18872"/>
    <cellStyle name="Comma 5 3 2 2 7" xfId="18873"/>
    <cellStyle name="Comma 5 3 2 3" xfId="751"/>
    <cellStyle name="Comma 5 3 2 3 2" xfId="752"/>
    <cellStyle name="Comma 5 3 2 3 2 2" xfId="753"/>
    <cellStyle name="Comma 5 3 2 3 3" xfId="754"/>
    <cellStyle name="Comma 5 3 2 4" xfId="755"/>
    <cellStyle name="Comma 5 3 2 4 2" xfId="756"/>
    <cellStyle name="Comma 5 3 2 4 3" xfId="18874"/>
    <cellStyle name="Comma 5 3 2 5" xfId="757"/>
    <cellStyle name="Comma 5 3 2 5 2" xfId="18875"/>
    <cellStyle name="Comma 5 3 2 5 3" xfId="18876"/>
    <cellStyle name="Comma 5 3 2 6" xfId="18877"/>
    <cellStyle name="Comma 5 3 2 6 2" xfId="18878"/>
    <cellStyle name="Comma 5 3 2 6 3" xfId="18879"/>
    <cellStyle name="Comma 5 3 2 7" xfId="18880"/>
    <cellStyle name="Comma 5 3 2 8" xfId="18881"/>
    <cellStyle name="Comma 5 3 3" xfId="758"/>
    <cellStyle name="Comma 5 3 3 2" xfId="759"/>
    <cellStyle name="Comma 5 3 3 2 2" xfId="760"/>
    <cellStyle name="Comma 5 3 3 2 3" xfId="18882"/>
    <cellStyle name="Comma 5 3 3 3" xfId="761"/>
    <cellStyle name="Comma 5 3 3 3 2" xfId="18883"/>
    <cellStyle name="Comma 5 3 3 3 3" xfId="18884"/>
    <cellStyle name="Comma 5 3 3 4" xfId="18885"/>
    <cellStyle name="Comma 5 3 3 4 2" xfId="18886"/>
    <cellStyle name="Comma 5 3 3 4 3" xfId="18887"/>
    <cellStyle name="Comma 5 3 3 5" xfId="18888"/>
    <cellStyle name="Comma 5 3 3 5 2" xfId="18889"/>
    <cellStyle name="Comma 5 3 3 5 3" xfId="18890"/>
    <cellStyle name="Comma 5 3 3 6" xfId="18891"/>
    <cellStyle name="Comma 5 3 3 7" xfId="18892"/>
    <cellStyle name="Comma 5 3 4" xfId="762"/>
    <cellStyle name="Comma 5 3 4 2" xfId="763"/>
    <cellStyle name="Comma 5 3 4 2 2" xfId="764"/>
    <cellStyle name="Comma 5 3 4 2 3" xfId="18893"/>
    <cellStyle name="Comma 5 3 4 3" xfId="765"/>
    <cellStyle name="Comma 5 3 4 3 2" xfId="18894"/>
    <cellStyle name="Comma 5 3 4 3 3" xfId="18895"/>
    <cellStyle name="Comma 5 3 4 4" xfId="18896"/>
    <cellStyle name="Comma 5 3 4 4 2" xfId="18897"/>
    <cellStyle name="Comma 5 3 4 4 3" xfId="18898"/>
    <cellStyle name="Comma 5 3 4 5" xfId="18899"/>
    <cellStyle name="Comma 5 3 4 5 2" xfId="18900"/>
    <cellStyle name="Comma 5 3 4 5 3" xfId="18901"/>
    <cellStyle name="Comma 5 3 4 6" xfId="18902"/>
    <cellStyle name="Comma 5 3 4 7" xfId="18903"/>
    <cellStyle name="Comma 5 3 5" xfId="766"/>
    <cellStyle name="Comma 5 3 5 2" xfId="767"/>
    <cellStyle name="Comma 5 3 5 2 2" xfId="18904"/>
    <cellStyle name="Comma 5 3 5 2 3" xfId="18905"/>
    <cellStyle name="Comma 5 3 5 3" xfId="18906"/>
    <cellStyle name="Comma 5 3 5 3 2" xfId="18907"/>
    <cellStyle name="Comma 5 3 5 3 3" xfId="18908"/>
    <cellStyle name="Comma 5 3 5 4" xfId="18909"/>
    <cellStyle name="Comma 5 3 5 4 2" xfId="18910"/>
    <cellStyle name="Comma 5 3 5 4 3" xfId="18911"/>
    <cellStyle name="Comma 5 3 5 5" xfId="18912"/>
    <cellStyle name="Comma 5 3 5 5 2" xfId="18913"/>
    <cellStyle name="Comma 5 3 5 5 3" xfId="18914"/>
    <cellStyle name="Comma 5 3 5 6" xfId="18915"/>
    <cellStyle name="Comma 5 3 5 7" xfId="18916"/>
    <cellStyle name="Comma 5 3 6" xfId="768"/>
    <cellStyle name="Comma 5 3 6 2" xfId="18917"/>
    <cellStyle name="Comma 5 3 6 3" xfId="18918"/>
    <cellStyle name="Comma 5 3 7" xfId="18919"/>
    <cellStyle name="Comma 5 3 7 2" xfId="18920"/>
    <cellStyle name="Comma 5 3 7 3" xfId="18921"/>
    <cellStyle name="Comma 5 3 8" xfId="18922"/>
    <cellStyle name="Comma 5 3 8 2" xfId="18923"/>
    <cellStyle name="Comma 5 3 8 3" xfId="18924"/>
    <cellStyle name="Comma 5 3 9" xfId="18925"/>
    <cellStyle name="Comma 5 3 9 2" xfId="18926"/>
    <cellStyle name="Comma 5 3 9 3" xfId="18927"/>
    <cellStyle name="Comma 5 4" xfId="769"/>
    <cellStyle name="Comma 5 4 2" xfId="770"/>
    <cellStyle name="Comma 5 4 2 2" xfId="771"/>
    <cellStyle name="Comma 5 4 2 2 2" xfId="772"/>
    <cellStyle name="Comma 5 4 2 2 2 2" xfId="773"/>
    <cellStyle name="Comma 5 4 2 2 3" xfId="774"/>
    <cellStyle name="Comma 5 4 2 3" xfId="775"/>
    <cellStyle name="Comma 5 4 2 3 2" xfId="776"/>
    <cellStyle name="Comma 5 4 2 3 3" xfId="18928"/>
    <cellStyle name="Comma 5 4 2 4" xfId="777"/>
    <cellStyle name="Comma 5 4 2 4 2" xfId="18929"/>
    <cellStyle name="Comma 5 4 2 4 3" xfId="18930"/>
    <cellStyle name="Comma 5 4 2 5" xfId="18931"/>
    <cellStyle name="Comma 5 4 2 5 2" xfId="18932"/>
    <cellStyle name="Comma 5 4 2 5 3" xfId="18933"/>
    <cellStyle name="Comma 5 4 2 6" xfId="18934"/>
    <cellStyle name="Comma 5 4 2 7" xfId="18935"/>
    <cellStyle name="Comma 5 4 3" xfId="778"/>
    <cellStyle name="Comma 5 4 3 2" xfId="779"/>
    <cellStyle name="Comma 5 4 3 2 2" xfId="780"/>
    <cellStyle name="Comma 5 4 3 3" xfId="781"/>
    <cellStyle name="Comma 5 4 4" xfId="782"/>
    <cellStyle name="Comma 5 4 4 2" xfId="783"/>
    <cellStyle name="Comma 5 4 4 3" xfId="18936"/>
    <cellStyle name="Comma 5 4 5" xfId="784"/>
    <cellStyle name="Comma 5 4 5 2" xfId="18937"/>
    <cellStyle name="Comma 5 4 5 3" xfId="18938"/>
    <cellStyle name="Comma 5 4 6" xfId="18939"/>
    <cellStyle name="Comma 5 4 6 2" xfId="18940"/>
    <cellStyle name="Comma 5 4 6 3" xfId="18941"/>
    <cellStyle name="Comma 5 4 7" xfId="18942"/>
    <cellStyle name="Comma 5 4 8" xfId="18943"/>
    <cellStyle name="Comma 5 5" xfId="785"/>
    <cellStyle name="Comma 5 5 2" xfId="786"/>
    <cellStyle name="Comma 5 5 2 2" xfId="787"/>
    <cellStyle name="Comma 5 5 2 2 2" xfId="18944"/>
    <cellStyle name="Comma 5 5 2 2 3" xfId="18945"/>
    <cellStyle name="Comma 5 5 2 3" xfId="18946"/>
    <cellStyle name="Comma 5 5 2 3 2" xfId="18947"/>
    <cellStyle name="Comma 5 5 2 3 3" xfId="18948"/>
    <cellStyle name="Comma 5 5 2 4" xfId="18949"/>
    <cellStyle name="Comma 5 5 2 4 2" xfId="18950"/>
    <cellStyle name="Comma 5 5 2 4 3" xfId="18951"/>
    <cellStyle name="Comma 5 5 2 5" xfId="18952"/>
    <cellStyle name="Comma 5 5 2 5 2" xfId="18953"/>
    <cellStyle name="Comma 5 5 2 5 3" xfId="18954"/>
    <cellStyle name="Comma 5 5 2 6" xfId="18955"/>
    <cellStyle name="Comma 5 5 2 7" xfId="18956"/>
    <cellStyle name="Comma 5 5 3" xfId="788"/>
    <cellStyle name="Comma 5 5 3 2" xfId="18957"/>
    <cellStyle name="Comma 5 5 3 3" xfId="18958"/>
    <cellStyle name="Comma 5 5 4" xfId="18959"/>
    <cellStyle name="Comma 5 5 4 2" xfId="18960"/>
    <cellStyle name="Comma 5 5 4 3" xfId="18961"/>
    <cellStyle name="Comma 5 5 5" xfId="18962"/>
    <cellStyle name="Comma 5 5 5 2" xfId="18963"/>
    <cellStyle name="Comma 5 5 5 3" xfId="18964"/>
    <cellStyle name="Comma 5 5 6" xfId="18965"/>
    <cellStyle name="Comma 5 5 6 2" xfId="18966"/>
    <cellStyle name="Comma 5 5 6 3" xfId="18967"/>
    <cellStyle name="Comma 5 5 7" xfId="18968"/>
    <cellStyle name="Comma 5 5 8" xfId="18969"/>
    <cellStyle name="Comma 5 6" xfId="789"/>
    <cellStyle name="Comma 5 6 2" xfId="790"/>
    <cellStyle name="Comma 5 6 2 2" xfId="791"/>
    <cellStyle name="Comma 5 6 2 2 2" xfId="18970"/>
    <cellStyle name="Comma 5 6 2 2 3" xfId="18971"/>
    <cellStyle name="Comma 5 6 2 3" xfId="18972"/>
    <cellStyle name="Comma 5 6 2 3 2" xfId="18973"/>
    <cellStyle name="Comma 5 6 2 3 3" xfId="18974"/>
    <cellStyle name="Comma 5 6 2 4" xfId="18975"/>
    <cellStyle name="Comma 5 6 2 4 2" xfId="18976"/>
    <cellStyle name="Comma 5 6 2 4 3" xfId="18977"/>
    <cellStyle name="Comma 5 6 2 5" xfId="18978"/>
    <cellStyle name="Comma 5 6 2 5 2" xfId="18979"/>
    <cellStyle name="Comma 5 6 2 5 3" xfId="18980"/>
    <cellStyle name="Comma 5 6 2 6" xfId="18981"/>
    <cellStyle name="Comma 5 6 2 7" xfId="18982"/>
    <cellStyle name="Comma 5 6 3" xfId="792"/>
    <cellStyle name="Comma 5 6 3 2" xfId="18983"/>
    <cellStyle name="Comma 5 6 3 3" xfId="18984"/>
    <cellStyle name="Comma 5 6 4" xfId="18985"/>
    <cellStyle name="Comma 5 6 4 2" xfId="18986"/>
    <cellStyle name="Comma 5 6 4 3" xfId="18987"/>
    <cellStyle name="Comma 5 6 5" xfId="18988"/>
    <cellStyle name="Comma 5 6 5 2" xfId="18989"/>
    <cellStyle name="Comma 5 6 5 3" xfId="18990"/>
    <cellStyle name="Comma 5 6 6" xfId="18991"/>
    <cellStyle name="Comma 5 6 6 2" xfId="18992"/>
    <cellStyle name="Comma 5 6 6 3" xfId="18993"/>
    <cellStyle name="Comma 5 6 7" xfId="18994"/>
    <cellStyle name="Comma 5 6 8" xfId="18995"/>
    <cellStyle name="Comma 5 7" xfId="1442"/>
    <cellStyle name="Comma 5 7 2" xfId="1540"/>
    <cellStyle name="Comma 5 7 2 2" xfId="18998"/>
    <cellStyle name="Comma 5 7 2 3" xfId="18999"/>
    <cellStyle name="Comma 5 7 2 4" xfId="18997"/>
    <cellStyle name="Comma 5 7 3" xfId="19000"/>
    <cellStyle name="Comma 5 7 3 2" xfId="19001"/>
    <cellStyle name="Comma 5 7 3 3" xfId="19002"/>
    <cellStyle name="Comma 5 7 4" xfId="19003"/>
    <cellStyle name="Comma 5 7 4 2" xfId="19004"/>
    <cellStyle name="Comma 5 7 4 3" xfId="19005"/>
    <cellStyle name="Comma 5 7 5" xfId="19006"/>
    <cellStyle name="Comma 5 7 5 2" xfId="19007"/>
    <cellStyle name="Comma 5 7 5 3" xfId="19008"/>
    <cellStyle name="Comma 5 7 6" xfId="19009"/>
    <cellStyle name="Comma 5 7 7" xfId="19010"/>
    <cellStyle name="Comma 5 7 8" xfId="18996"/>
    <cellStyle name="Comma 5 8" xfId="19011"/>
    <cellStyle name="Comma 5 8 2" xfId="19012"/>
    <cellStyle name="Comma 5 8 2 2" xfId="19013"/>
    <cellStyle name="Comma 5 8 2 3" xfId="19014"/>
    <cellStyle name="Comma 5 8 3" xfId="19015"/>
    <cellStyle name="Comma 5 8 3 2" xfId="19016"/>
    <cellStyle name="Comma 5 8 3 3" xfId="19017"/>
    <cellStyle name="Comma 5 8 4" xfId="19018"/>
    <cellStyle name="Comma 5 8 4 2" xfId="19019"/>
    <cellStyle name="Comma 5 8 4 3" xfId="19020"/>
    <cellStyle name="Comma 5 8 5" xfId="19021"/>
    <cellStyle name="Comma 5 8 5 2" xfId="19022"/>
    <cellStyle name="Comma 5 8 5 3" xfId="19023"/>
    <cellStyle name="Comma 5 8 6" xfId="19024"/>
    <cellStyle name="Comma 5 8 7" xfId="19025"/>
    <cellStyle name="Comma 5 9" xfId="19026"/>
    <cellStyle name="Comma 5 9 2" xfId="19027"/>
    <cellStyle name="Comma 5 9 2 2" xfId="19028"/>
    <cellStyle name="Comma 5 9 2 3" xfId="19029"/>
    <cellStyle name="Comma 5 9 3" xfId="19030"/>
    <cellStyle name="Comma 5 9 3 2" xfId="19031"/>
    <cellStyle name="Comma 5 9 3 3" xfId="19032"/>
    <cellStyle name="Comma 5 9 4" xfId="19033"/>
    <cellStyle name="Comma 5 9 4 2" xfId="19034"/>
    <cellStyle name="Comma 5 9 4 3" xfId="19035"/>
    <cellStyle name="Comma 5 9 5" xfId="19036"/>
    <cellStyle name="Comma 5 9 5 2" xfId="19037"/>
    <cellStyle name="Comma 5 9 5 3" xfId="19038"/>
    <cellStyle name="Comma 5 9 6" xfId="19039"/>
    <cellStyle name="Comma 5 9 7" xfId="19040"/>
    <cellStyle name="Comma 50" xfId="47090"/>
    <cellStyle name="Comma 51" xfId="47093"/>
    <cellStyle name="Comma 52" xfId="47111"/>
    <cellStyle name="Comma 53" xfId="47088"/>
    <cellStyle name="Comma 54" xfId="47092"/>
    <cellStyle name="Comma 55" xfId="47087"/>
    <cellStyle name="Comma 56" xfId="47084"/>
    <cellStyle name="Comma 57" xfId="47100"/>
    <cellStyle name="Comma 58" xfId="47113"/>
    <cellStyle name="Comma 59" xfId="47103"/>
    <cellStyle name="Comma 6" xfId="793"/>
    <cellStyle name="Comma 6 10" xfId="19041"/>
    <cellStyle name="Comma 6 10 2" xfId="19042"/>
    <cellStyle name="Comma 6 10 3" xfId="19043"/>
    <cellStyle name="Comma 6 11" xfId="19044"/>
    <cellStyle name="Comma 6 11 2" xfId="19045"/>
    <cellStyle name="Comma 6 11 3" xfId="19046"/>
    <cellStyle name="Comma 6 12" xfId="19047"/>
    <cellStyle name="Comma 6 12 2" xfId="19048"/>
    <cellStyle name="Comma 6 12 3" xfId="19049"/>
    <cellStyle name="Comma 6 13" xfId="19050"/>
    <cellStyle name="Comma 6 13 2" xfId="19051"/>
    <cellStyle name="Comma 6 13 3" xfId="19052"/>
    <cellStyle name="Comma 6 14" xfId="19053"/>
    <cellStyle name="Comma 6 15" xfId="19054"/>
    <cellStyle name="Comma 6 2" xfId="794"/>
    <cellStyle name="Comma 6 2 10" xfId="19055"/>
    <cellStyle name="Comma 6 2 11" xfId="19056"/>
    <cellStyle name="Comma 6 2 2" xfId="795"/>
    <cellStyle name="Comma 6 2 2 2" xfId="796"/>
    <cellStyle name="Comma 6 2 2 2 2" xfId="797"/>
    <cellStyle name="Comma 6 2 2 2 2 2" xfId="798"/>
    <cellStyle name="Comma 6 2 2 2 2 2 2" xfId="799"/>
    <cellStyle name="Comma 6 2 2 2 2 3" xfId="800"/>
    <cellStyle name="Comma 6 2 2 2 3" xfId="801"/>
    <cellStyle name="Comma 6 2 2 2 3 2" xfId="802"/>
    <cellStyle name="Comma 6 2 2 2 3 3" xfId="19057"/>
    <cellStyle name="Comma 6 2 2 2 4" xfId="803"/>
    <cellStyle name="Comma 6 2 2 2 4 2" xfId="19058"/>
    <cellStyle name="Comma 6 2 2 2 4 3" xfId="19059"/>
    <cellStyle name="Comma 6 2 2 2 5" xfId="19060"/>
    <cellStyle name="Comma 6 2 2 2 5 2" xfId="19061"/>
    <cellStyle name="Comma 6 2 2 2 5 3" xfId="19062"/>
    <cellStyle name="Comma 6 2 2 2 6" xfId="19063"/>
    <cellStyle name="Comma 6 2 2 2 7" xfId="19064"/>
    <cellStyle name="Comma 6 2 2 3" xfId="804"/>
    <cellStyle name="Comma 6 2 2 3 2" xfId="805"/>
    <cellStyle name="Comma 6 2 2 3 2 2" xfId="806"/>
    <cellStyle name="Comma 6 2 2 3 3" xfId="807"/>
    <cellStyle name="Comma 6 2 2 4" xfId="808"/>
    <cellStyle name="Comma 6 2 2 4 2" xfId="809"/>
    <cellStyle name="Comma 6 2 2 4 3" xfId="19065"/>
    <cellStyle name="Comma 6 2 2 5" xfId="810"/>
    <cellStyle name="Comma 6 2 2 5 2" xfId="19066"/>
    <cellStyle name="Comma 6 2 2 5 3" xfId="19067"/>
    <cellStyle name="Comma 6 2 2 6" xfId="19068"/>
    <cellStyle name="Comma 6 2 2 6 2" xfId="19069"/>
    <cellStyle name="Comma 6 2 2 6 3" xfId="19070"/>
    <cellStyle name="Comma 6 2 2 7" xfId="19071"/>
    <cellStyle name="Comma 6 2 2 8" xfId="19072"/>
    <cellStyle name="Comma 6 2 3" xfId="811"/>
    <cellStyle name="Comma 6 2 3 2" xfId="812"/>
    <cellStyle name="Comma 6 2 3 2 2" xfId="813"/>
    <cellStyle name="Comma 6 2 3 2 2 2" xfId="814"/>
    <cellStyle name="Comma 6 2 3 2 3" xfId="815"/>
    <cellStyle name="Comma 6 2 3 3" xfId="816"/>
    <cellStyle name="Comma 6 2 3 3 2" xfId="817"/>
    <cellStyle name="Comma 6 2 3 3 3" xfId="19073"/>
    <cellStyle name="Comma 6 2 3 4" xfId="818"/>
    <cellStyle name="Comma 6 2 3 4 2" xfId="19074"/>
    <cellStyle name="Comma 6 2 3 4 3" xfId="19075"/>
    <cellStyle name="Comma 6 2 3 5" xfId="19076"/>
    <cellStyle name="Comma 6 2 3 5 2" xfId="19077"/>
    <cellStyle name="Comma 6 2 3 5 3" xfId="19078"/>
    <cellStyle name="Comma 6 2 3 6" xfId="19079"/>
    <cellStyle name="Comma 6 2 3 7" xfId="19080"/>
    <cellStyle name="Comma 6 2 4" xfId="819"/>
    <cellStyle name="Comma 6 2 4 2" xfId="820"/>
    <cellStyle name="Comma 6 2 4 2 2" xfId="821"/>
    <cellStyle name="Comma 6 2 4 2 3" xfId="19081"/>
    <cellStyle name="Comma 6 2 4 3" xfId="822"/>
    <cellStyle name="Comma 6 2 4 3 2" xfId="19082"/>
    <cellStyle name="Comma 6 2 4 3 3" xfId="19083"/>
    <cellStyle name="Comma 6 2 4 4" xfId="19084"/>
    <cellStyle name="Comma 6 2 4 4 2" xfId="19085"/>
    <cellStyle name="Comma 6 2 4 4 3" xfId="19086"/>
    <cellStyle name="Comma 6 2 4 5" xfId="19087"/>
    <cellStyle name="Comma 6 2 4 5 2" xfId="19088"/>
    <cellStyle name="Comma 6 2 4 5 3" xfId="19089"/>
    <cellStyle name="Comma 6 2 4 6" xfId="19090"/>
    <cellStyle name="Comma 6 2 4 7" xfId="19091"/>
    <cellStyle name="Comma 6 2 5" xfId="823"/>
    <cellStyle name="Comma 6 2 5 2" xfId="824"/>
    <cellStyle name="Comma 6 2 5 2 2" xfId="19092"/>
    <cellStyle name="Comma 6 2 5 2 3" xfId="19093"/>
    <cellStyle name="Comma 6 2 5 3" xfId="19094"/>
    <cellStyle name="Comma 6 2 5 3 2" xfId="19095"/>
    <cellStyle name="Comma 6 2 5 3 3" xfId="19096"/>
    <cellStyle name="Comma 6 2 5 4" xfId="19097"/>
    <cellStyle name="Comma 6 2 5 4 2" xfId="19098"/>
    <cellStyle name="Comma 6 2 5 4 3" xfId="19099"/>
    <cellStyle name="Comma 6 2 5 5" xfId="19100"/>
    <cellStyle name="Comma 6 2 5 5 2" xfId="19101"/>
    <cellStyle name="Comma 6 2 5 5 3" xfId="19102"/>
    <cellStyle name="Comma 6 2 5 6" xfId="19103"/>
    <cellStyle name="Comma 6 2 5 7" xfId="19104"/>
    <cellStyle name="Comma 6 2 6" xfId="825"/>
    <cellStyle name="Comma 6 2 6 2" xfId="19105"/>
    <cellStyle name="Comma 6 2 6 3" xfId="19106"/>
    <cellStyle name="Comma 6 2 7" xfId="1460"/>
    <cellStyle name="Comma 6 2 7 2" xfId="19108"/>
    <cellStyle name="Comma 6 2 7 3" xfId="19109"/>
    <cellStyle name="Comma 6 2 7 4" xfId="19107"/>
    <cellStyle name="Comma 6 2 8" xfId="19110"/>
    <cellStyle name="Comma 6 2 8 2" xfId="19111"/>
    <cellStyle name="Comma 6 2 8 3" xfId="19112"/>
    <cellStyle name="Comma 6 2 9" xfId="19113"/>
    <cellStyle name="Comma 6 2 9 2" xfId="19114"/>
    <cellStyle name="Comma 6 2 9 3" xfId="19115"/>
    <cellStyle name="Comma 6 3" xfId="826"/>
    <cellStyle name="Comma 6 3 2" xfId="827"/>
    <cellStyle name="Comma 6 3 2 2" xfId="828"/>
    <cellStyle name="Comma 6 3 2 2 2" xfId="829"/>
    <cellStyle name="Comma 6 3 2 2 2 2" xfId="830"/>
    <cellStyle name="Comma 6 3 2 2 3" xfId="831"/>
    <cellStyle name="Comma 6 3 2 3" xfId="832"/>
    <cellStyle name="Comma 6 3 2 3 2" xfId="833"/>
    <cellStyle name="Comma 6 3 2 3 3" xfId="19116"/>
    <cellStyle name="Comma 6 3 2 4" xfId="834"/>
    <cellStyle name="Comma 6 3 2 4 2" xfId="19117"/>
    <cellStyle name="Comma 6 3 2 4 3" xfId="19118"/>
    <cellStyle name="Comma 6 3 2 5" xfId="19119"/>
    <cellStyle name="Comma 6 3 2 5 2" xfId="19120"/>
    <cellStyle name="Comma 6 3 2 5 3" xfId="19121"/>
    <cellStyle name="Comma 6 3 2 6" xfId="19122"/>
    <cellStyle name="Comma 6 3 2 7" xfId="19123"/>
    <cellStyle name="Comma 6 3 3" xfId="835"/>
    <cellStyle name="Comma 6 3 3 2" xfId="836"/>
    <cellStyle name="Comma 6 3 3 2 2" xfId="837"/>
    <cellStyle name="Comma 6 3 3 3" xfId="838"/>
    <cellStyle name="Comma 6 3 4" xfId="839"/>
    <cellStyle name="Comma 6 3 4 2" xfId="840"/>
    <cellStyle name="Comma 6 3 4 3" xfId="19124"/>
    <cellStyle name="Comma 6 3 5" xfId="841"/>
    <cellStyle name="Comma 6 3 5 2" xfId="19125"/>
    <cellStyle name="Comma 6 3 5 3" xfId="19126"/>
    <cellStyle name="Comma 6 3 6" xfId="19127"/>
    <cellStyle name="Comma 6 3 6 2" xfId="19128"/>
    <cellStyle name="Comma 6 3 6 3" xfId="19129"/>
    <cellStyle name="Comma 6 3 7" xfId="19130"/>
    <cellStyle name="Comma 6 3 8" xfId="19131"/>
    <cellStyle name="Comma 6 4" xfId="842"/>
    <cellStyle name="Comma 6 4 2" xfId="843"/>
    <cellStyle name="Comma 6 4 2 2" xfId="844"/>
    <cellStyle name="Comma 6 4 2 2 2" xfId="845"/>
    <cellStyle name="Comma 6 4 2 2 3" xfId="19132"/>
    <cellStyle name="Comma 6 4 2 3" xfId="846"/>
    <cellStyle name="Comma 6 4 2 3 2" xfId="19133"/>
    <cellStyle name="Comma 6 4 2 3 3" xfId="19134"/>
    <cellStyle name="Comma 6 4 2 4" xfId="19135"/>
    <cellStyle name="Comma 6 4 2 4 2" xfId="19136"/>
    <cellStyle name="Comma 6 4 2 4 3" xfId="19137"/>
    <cellStyle name="Comma 6 4 2 5" xfId="19138"/>
    <cellStyle name="Comma 6 4 2 5 2" xfId="19139"/>
    <cellStyle name="Comma 6 4 2 5 3" xfId="19140"/>
    <cellStyle name="Comma 6 4 2 6" xfId="19141"/>
    <cellStyle name="Comma 6 4 2 7" xfId="19142"/>
    <cellStyle name="Comma 6 4 3" xfId="847"/>
    <cellStyle name="Comma 6 4 3 2" xfId="848"/>
    <cellStyle name="Comma 6 4 3 3" xfId="19143"/>
    <cellStyle name="Comma 6 4 4" xfId="849"/>
    <cellStyle name="Comma 6 4 4 2" xfId="19144"/>
    <cellStyle name="Comma 6 4 4 3" xfId="19145"/>
    <cellStyle name="Comma 6 4 5" xfId="19146"/>
    <cellStyle name="Comma 6 4 5 2" xfId="19147"/>
    <cellStyle name="Comma 6 4 5 3" xfId="19148"/>
    <cellStyle name="Comma 6 4 6" xfId="19149"/>
    <cellStyle name="Comma 6 4 6 2" xfId="19150"/>
    <cellStyle name="Comma 6 4 6 3" xfId="19151"/>
    <cellStyle name="Comma 6 4 7" xfId="19152"/>
    <cellStyle name="Comma 6 4 8" xfId="19153"/>
    <cellStyle name="Comma 6 5" xfId="850"/>
    <cellStyle name="Comma 6 5 2" xfId="851"/>
    <cellStyle name="Comma 6 5 2 2" xfId="852"/>
    <cellStyle name="Comma 6 5 2 2 2" xfId="19154"/>
    <cellStyle name="Comma 6 5 2 2 3" xfId="19155"/>
    <cellStyle name="Comma 6 5 2 3" xfId="19156"/>
    <cellStyle name="Comma 6 5 2 3 2" xfId="19157"/>
    <cellStyle name="Comma 6 5 2 3 3" xfId="19158"/>
    <cellStyle name="Comma 6 5 2 4" xfId="19159"/>
    <cellStyle name="Comma 6 5 2 4 2" xfId="19160"/>
    <cellStyle name="Comma 6 5 2 4 3" xfId="19161"/>
    <cellStyle name="Comma 6 5 2 5" xfId="19162"/>
    <cellStyle name="Comma 6 5 2 5 2" xfId="19163"/>
    <cellStyle name="Comma 6 5 2 5 3" xfId="19164"/>
    <cellStyle name="Comma 6 5 2 6" xfId="19165"/>
    <cellStyle name="Comma 6 5 2 7" xfId="19166"/>
    <cellStyle name="Comma 6 5 3" xfId="853"/>
    <cellStyle name="Comma 6 5 3 2" xfId="19167"/>
    <cellStyle name="Comma 6 5 3 3" xfId="19168"/>
    <cellStyle name="Comma 6 5 4" xfId="19169"/>
    <cellStyle name="Comma 6 5 4 2" xfId="19170"/>
    <cellStyle name="Comma 6 5 4 3" xfId="19171"/>
    <cellStyle name="Comma 6 5 5" xfId="19172"/>
    <cellStyle name="Comma 6 5 5 2" xfId="19173"/>
    <cellStyle name="Comma 6 5 5 3" xfId="19174"/>
    <cellStyle name="Comma 6 5 6" xfId="19175"/>
    <cellStyle name="Comma 6 5 6 2" xfId="19176"/>
    <cellStyle name="Comma 6 5 6 3" xfId="19177"/>
    <cellStyle name="Comma 6 5 7" xfId="19178"/>
    <cellStyle name="Comma 6 5 8" xfId="19179"/>
    <cellStyle name="Comma 6 6" xfId="854"/>
    <cellStyle name="Comma 6 6 2" xfId="855"/>
    <cellStyle name="Comma 6 6 2 2" xfId="19180"/>
    <cellStyle name="Comma 6 6 2 3" xfId="19181"/>
    <cellStyle name="Comma 6 6 3" xfId="19182"/>
    <cellStyle name="Comma 6 6 3 2" xfId="19183"/>
    <cellStyle name="Comma 6 6 3 3" xfId="19184"/>
    <cellStyle name="Comma 6 6 4" xfId="19185"/>
    <cellStyle name="Comma 6 6 4 2" xfId="19186"/>
    <cellStyle name="Comma 6 6 4 3" xfId="19187"/>
    <cellStyle name="Comma 6 6 5" xfId="19188"/>
    <cellStyle name="Comma 6 6 5 2" xfId="19189"/>
    <cellStyle name="Comma 6 6 5 3" xfId="19190"/>
    <cellStyle name="Comma 6 6 6" xfId="19191"/>
    <cellStyle name="Comma 6 6 7" xfId="19192"/>
    <cellStyle name="Comma 6 7" xfId="856"/>
    <cellStyle name="Comma 6 7 2" xfId="19193"/>
    <cellStyle name="Comma 6 7 2 2" xfId="19194"/>
    <cellStyle name="Comma 6 7 2 3" xfId="19195"/>
    <cellStyle name="Comma 6 7 3" xfId="19196"/>
    <cellStyle name="Comma 6 7 3 2" xfId="19197"/>
    <cellStyle name="Comma 6 7 3 3" xfId="19198"/>
    <cellStyle name="Comma 6 7 4" xfId="19199"/>
    <cellStyle name="Comma 6 7 4 2" xfId="19200"/>
    <cellStyle name="Comma 6 7 4 3" xfId="19201"/>
    <cellStyle name="Comma 6 7 5" xfId="19202"/>
    <cellStyle name="Comma 6 7 5 2" xfId="19203"/>
    <cellStyle name="Comma 6 7 5 3" xfId="19204"/>
    <cellStyle name="Comma 6 7 6" xfId="19205"/>
    <cellStyle name="Comma 6 7 7" xfId="19206"/>
    <cellStyle name="Comma 6 8" xfId="1482"/>
    <cellStyle name="Comma 6 8 2" xfId="19208"/>
    <cellStyle name="Comma 6 8 2 2" xfId="19209"/>
    <cellStyle name="Comma 6 8 2 3" xfId="19210"/>
    <cellStyle name="Comma 6 8 3" xfId="19211"/>
    <cellStyle name="Comma 6 8 3 2" xfId="19212"/>
    <cellStyle name="Comma 6 8 3 3" xfId="19213"/>
    <cellStyle name="Comma 6 8 4" xfId="19214"/>
    <cellStyle name="Comma 6 8 4 2" xfId="19215"/>
    <cellStyle name="Comma 6 8 4 3" xfId="19216"/>
    <cellStyle name="Comma 6 8 5" xfId="19217"/>
    <cellStyle name="Comma 6 8 5 2" xfId="19218"/>
    <cellStyle name="Comma 6 8 5 3" xfId="19219"/>
    <cellStyle name="Comma 6 8 6" xfId="19220"/>
    <cellStyle name="Comma 6 8 7" xfId="19221"/>
    <cellStyle name="Comma 6 8 8" xfId="19207"/>
    <cellStyle name="Comma 6 9" xfId="19222"/>
    <cellStyle name="Comma 6 9 2" xfId="19223"/>
    <cellStyle name="Comma 6 9 2 2" xfId="19224"/>
    <cellStyle name="Comma 6 9 2 3" xfId="19225"/>
    <cellStyle name="Comma 6 9 3" xfId="19226"/>
    <cellStyle name="Comma 6 9 3 2" xfId="19227"/>
    <cellStyle name="Comma 6 9 3 3" xfId="19228"/>
    <cellStyle name="Comma 6 9 4" xfId="19229"/>
    <cellStyle name="Comma 6 9 4 2" xfId="19230"/>
    <cellStyle name="Comma 6 9 4 3" xfId="19231"/>
    <cellStyle name="Comma 6 9 5" xfId="19232"/>
    <cellStyle name="Comma 6 9 5 2" xfId="19233"/>
    <cellStyle name="Comma 6 9 5 3" xfId="19234"/>
    <cellStyle name="Comma 6 9 6" xfId="19235"/>
    <cellStyle name="Comma 6 9 7" xfId="19236"/>
    <cellStyle name="Comma 60" xfId="47116"/>
    <cellStyle name="Comma 61" xfId="47131"/>
    <cellStyle name="Comma 62" xfId="47114"/>
    <cellStyle name="Comma 63" xfId="47086"/>
    <cellStyle name="Comma 64" xfId="47106"/>
    <cellStyle name="Comma 65" xfId="47073"/>
    <cellStyle name="Comma 66" xfId="47117"/>
    <cellStyle name="Comma 67" xfId="47081"/>
    <cellStyle name="Comma 68" xfId="47095"/>
    <cellStyle name="Comma 69" xfId="47104"/>
    <cellStyle name="Comma 7" xfId="857"/>
    <cellStyle name="Comma 7 10" xfId="19237"/>
    <cellStyle name="Comma 7 10 2" xfId="19238"/>
    <cellStyle name="Comma 7 10 3" xfId="19239"/>
    <cellStyle name="Comma 7 11" xfId="19240"/>
    <cellStyle name="Comma 7 12" xfId="19241"/>
    <cellStyle name="Comma 7 13" xfId="19242"/>
    <cellStyle name="Comma 7 2" xfId="1450"/>
    <cellStyle name="Comma 7 2 2" xfId="19244"/>
    <cellStyle name="Comma 7 2 2 2" xfId="19245"/>
    <cellStyle name="Comma 7 2 2 2 2" xfId="19246"/>
    <cellStyle name="Comma 7 2 2 2 3" xfId="19247"/>
    <cellStyle name="Comma 7 2 2 3" xfId="19248"/>
    <cellStyle name="Comma 7 2 2 3 2" xfId="19249"/>
    <cellStyle name="Comma 7 2 2 3 3" xfId="19250"/>
    <cellStyle name="Comma 7 2 2 4" xfId="19251"/>
    <cellStyle name="Comma 7 2 2 4 2" xfId="19252"/>
    <cellStyle name="Comma 7 2 2 4 3" xfId="19253"/>
    <cellStyle name="Comma 7 2 2 5" xfId="19254"/>
    <cellStyle name="Comma 7 2 2 5 2" xfId="19255"/>
    <cellStyle name="Comma 7 2 2 5 3" xfId="19256"/>
    <cellStyle name="Comma 7 2 2 6" xfId="19257"/>
    <cellStyle name="Comma 7 2 2 7" xfId="19258"/>
    <cellStyle name="Comma 7 2 3" xfId="19259"/>
    <cellStyle name="Comma 7 2 3 2" xfId="19260"/>
    <cellStyle name="Comma 7 2 3 3" xfId="19261"/>
    <cellStyle name="Comma 7 2 4" xfId="19262"/>
    <cellStyle name="Comma 7 2 4 2" xfId="19263"/>
    <cellStyle name="Comma 7 2 4 3" xfId="19264"/>
    <cellStyle name="Comma 7 2 5" xfId="19265"/>
    <cellStyle name="Comma 7 2 5 2" xfId="19266"/>
    <cellStyle name="Comma 7 2 5 3" xfId="19267"/>
    <cellStyle name="Comma 7 2 6" xfId="19268"/>
    <cellStyle name="Comma 7 2 6 2" xfId="19269"/>
    <cellStyle name="Comma 7 2 6 3" xfId="19270"/>
    <cellStyle name="Comma 7 2 7" xfId="19271"/>
    <cellStyle name="Comma 7 2 8" xfId="19272"/>
    <cellStyle name="Comma 7 2 9" xfId="19243"/>
    <cellStyle name="Comma 7 3" xfId="19273"/>
    <cellStyle name="Comma 7 4" xfId="19274"/>
    <cellStyle name="Comma 7 4 2" xfId="19275"/>
    <cellStyle name="Comma 7 4 2 2" xfId="19276"/>
    <cellStyle name="Comma 7 4 2 3" xfId="19277"/>
    <cellStyle name="Comma 7 4 3" xfId="19278"/>
    <cellStyle name="Comma 7 4 3 2" xfId="19279"/>
    <cellStyle name="Comma 7 4 3 3" xfId="19280"/>
    <cellStyle name="Comma 7 4 4" xfId="19281"/>
    <cellStyle name="Comma 7 4 4 2" xfId="19282"/>
    <cellStyle name="Comma 7 4 4 3" xfId="19283"/>
    <cellStyle name="Comma 7 4 5" xfId="19284"/>
    <cellStyle name="Comma 7 4 5 2" xfId="19285"/>
    <cellStyle name="Comma 7 4 5 3" xfId="19286"/>
    <cellStyle name="Comma 7 4 6" xfId="19287"/>
    <cellStyle name="Comma 7 4 7" xfId="19288"/>
    <cellStyle name="Comma 7 5" xfId="19289"/>
    <cellStyle name="Comma 7 5 2" xfId="19290"/>
    <cellStyle name="Comma 7 5 2 2" xfId="19291"/>
    <cellStyle name="Comma 7 5 2 3" xfId="19292"/>
    <cellStyle name="Comma 7 5 3" xfId="19293"/>
    <cellStyle name="Comma 7 5 3 2" xfId="19294"/>
    <cellStyle name="Comma 7 5 3 3" xfId="19295"/>
    <cellStyle name="Comma 7 5 4" xfId="19296"/>
    <cellStyle name="Comma 7 5 4 2" xfId="19297"/>
    <cellStyle name="Comma 7 5 4 3" xfId="19298"/>
    <cellStyle name="Comma 7 5 5" xfId="19299"/>
    <cellStyle name="Comma 7 5 5 2" xfId="19300"/>
    <cellStyle name="Comma 7 5 5 3" xfId="19301"/>
    <cellStyle name="Comma 7 5 6" xfId="19302"/>
    <cellStyle name="Comma 7 5 7" xfId="19303"/>
    <cellStyle name="Comma 7 6" xfId="19304"/>
    <cellStyle name="Comma 7 6 2" xfId="19305"/>
    <cellStyle name="Comma 7 6 2 2" xfId="19306"/>
    <cellStyle name="Comma 7 6 2 3" xfId="19307"/>
    <cellStyle name="Comma 7 6 3" xfId="19308"/>
    <cellStyle name="Comma 7 6 3 2" xfId="19309"/>
    <cellStyle name="Comma 7 6 3 3" xfId="19310"/>
    <cellStyle name="Comma 7 6 4" xfId="19311"/>
    <cellStyle name="Comma 7 6 4 2" xfId="19312"/>
    <cellStyle name="Comma 7 6 4 3" xfId="19313"/>
    <cellStyle name="Comma 7 6 5" xfId="19314"/>
    <cellStyle name="Comma 7 6 5 2" xfId="19315"/>
    <cellStyle name="Comma 7 6 5 3" xfId="19316"/>
    <cellStyle name="Comma 7 6 6" xfId="19317"/>
    <cellStyle name="Comma 7 6 7" xfId="19318"/>
    <cellStyle name="Comma 7 7" xfId="19319"/>
    <cellStyle name="Comma 7 7 2" xfId="19320"/>
    <cellStyle name="Comma 7 7 3" xfId="19321"/>
    <cellStyle name="Comma 7 8" xfId="19322"/>
    <cellStyle name="Comma 7 8 2" xfId="19323"/>
    <cellStyle name="Comma 7 8 3" xfId="19324"/>
    <cellStyle name="Comma 7 9" xfId="19325"/>
    <cellStyle name="Comma 7 9 2" xfId="19326"/>
    <cellStyle name="Comma 7 9 3" xfId="19327"/>
    <cellStyle name="Comma 70" xfId="47097"/>
    <cellStyle name="Comma 71" xfId="47127"/>
    <cellStyle name="Comma 72" xfId="47099"/>
    <cellStyle name="Comma 73" xfId="47119"/>
    <cellStyle name="Comma 74" xfId="47122"/>
    <cellStyle name="Comma 75" xfId="47101"/>
    <cellStyle name="Comma 76" xfId="47170"/>
    <cellStyle name="Comma 77" xfId="47172"/>
    <cellStyle name="Comma 78" xfId="47174"/>
    <cellStyle name="Comma 79" xfId="47176"/>
    <cellStyle name="Comma 8" xfId="858"/>
    <cellStyle name="Comma 8 10" xfId="19328"/>
    <cellStyle name="Comma 8 11" xfId="19329"/>
    <cellStyle name="Comma 8 2" xfId="859"/>
    <cellStyle name="Comma 8 2 2" xfId="1438"/>
    <cellStyle name="Comma 8 2 2 2" xfId="1541"/>
    <cellStyle name="Comma 8 2 2 2 2" xfId="19331"/>
    <cellStyle name="Comma 8 2 2 2 3" xfId="19332"/>
    <cellStyle name="Comma 8 2 2 2 4" xfId="19330"/>
    <cellStyle name="Comma 8 2 2 3" xfId="19333"/>
    <cellStyle name="Comma 8 2 2 3 2" xfId="19334"/>
    <cellStyle name="Comma 8 2 2 3 3" xfId="19335"/>
    <cellStyle name="Comma 8 2 2 4" xfId="19336"/>
    <cellStyle name="Comma 8 2 2 4 2" xfId="19337"/>
    <cellStyle name="Comma 8 2 2 4 3" xfId="19338"/>
    <cellStyle name="Comma 8 2 2 5" xfId="19339"/>
    <cellStyle name="Comma 8 2 2 5 2" xfId="19340"/>
    <cellStyle name="Comma 8 2 2 5 3" xfId="19341"/>
    <cellStyle name="Comma 8 2 2 6" xfId="19342"/>
    <cellStyle name="Comma 8 2 2 7" xfId="19343"/>
    <cellStyle name="Comma 8 2 3" xfId="19344"/>
    <cellStyle name="Comma 8 2 3 2" xfId="19345"/>
    <cellStyle name="Comma 8 2 3 3" xfId="19346"/>
    <cellStyle name="Comma 8 2 4" xfId="19347"/>
    <cellStyle name="Comma 8 2 4 2" xfId="19348"/>
    <cellStyle name="Comma 8 2 4 3" xfId="19349"/>
    <cellStyle name="Comma 8 2 5" xfId="19350"/>
    <cellStyle name="Comma 8 2 5 2" xfId="19351"/>
    <cellStyle name="Comma 8 2 5 3" xfId="19352"/>
    <cellStyle name="Comma 8 2 6" xfId="19353"/>
    <cellStyle name="Comma 8 2 6 2" xfId="19354"/>
    <cellStyle name="Comma 8 2 6 3" xfId="19355"/>
    <cellStyle name="Comma 8 2 7" xfId="19356"/>
    <cellStyle name="Comma 8 2 8" xfId="19357"/>
    <cellStyle name="Comma 8 3" xfId="860"/>
    <cellStyle name="Comma 8 3 2" xfId="861"/>
    <cellStyle name="Comma 8 3 2 2" xfId="862"/>
    <cellStyle name="Comma 8 3 2 3" xfId="19358"/>
    <cellStyle name="Comma 8 3 3" xfId="863"/>
    <cellStyle name="Comma 8 3 3 2" xfId="19359"/>
    <cellStyle name="Comma 8 3 3 3" xfId="19360"/>
    <cellStyle name="Comma 8 3 4" xfId="19361"/>
    <cellStyle name="Comma 8 3 4 2" xfId="19362"/>
    <cellStyle name="Comma 8 3 4 3" xfId="19363"/>
    <cellStyle name="Comma 8 3 5" xfId="19364"/>
    <cellStyle name="Comma 8 3 5 2" xfId="19365"/>
    <cellStyle name="Comma 8 3 5 3" xfId="19366"/>
    <cellStyle name="Comma 8 3 6" xfId="19367"/>
    <cellStyle name="Comma 8 3 7" xfId="19368"/>
    <cellStyle name="Comma 8 4" xfId="864"/>
    <cellStyle name="Comma 8 4 2" xfId="865"/>
    <cellStyle name="Comma 8 4 2 2" xfId="19369"/>
    <cellStyle name="Comma 8 4 2 3" xfId="19370"/>
    <cellStyle name="Comma 8 4 3" xfId="19371"/>
    <cellStyle name="Comma 8 4 3 2" xfId="19372"/>
    <cellStyle name="Comma 8 4 3 3" xfId="19373"/>
    <cellStyle name="Comma 8 4 4" xfId="19374"/>
    <cellStyle name="Comma 8 4 4 2" xfId="19375"/>
    <cellStyle name="Comma 8 4 4 3" xfId="19376"/>
    <cellStyle name="Comma 8 4 5" xfId="19377"/>
    <cellStyle name="Comma 8 4 5 2" xfId="19378"/>
    <cellStyle name="Comma 8 4 5 3" xfId="19379"/>
    <cellStyle name="Comma 8 4 6" xfId="19380"/>
    <cellStyle name="Comma 8 4 7" xfId="19381"/>
    <cellStyle name="Comma 8 5" xfId="866"/>
    <cellStyle name="Comma 8 5 2" xfId="19382"/>
    <cellStyle name="Comma 8 5 2 2" xfId="19383"/>
    <cellStyle name="Comma 8 5 2 3" xfId="19384"/>
    <cellStyle name="Comma 8 5 3" xfId="19385"/>
    <cellStyle name="Comma 8 5 3 2" xfId="19386"/>
    <cellStyle name="Comma 8 5 3 3" xfId="19387"/>
    <cellStyle name="Comma 8 5 4" xfId="19388"/>
    <cellStyle name="Comma 8 5 4 2" xfId="19389"/>
    <cellStyle name="Comma 8 5 4 3" xfId="19390"/>
    <cellStyle name="Comma 8 5 5" xfId="19391"/>
    <cellStyle name="Comma 8 5 5 2" xfId="19392"/>
    <cellStyle name="Comma 8 5 5 3" xfId="19393"/>
    <cellStyle name="Comma 8 5 6" xfId="19394"/>
    <cellStyle name="Comma 8 5 7" xfId="19395"/>
    <cellStyle name="Comma 8 6" xfId="19396"/>
    <cellStyle name="Comma 8 6 2" xfId="19397"/>
    <cellStyle name="Comma 8 6 3" xfId="19398"/>
    <cellStyle name="Comma 8 7" xfId="19399"/>
    <cellStyle name="Comma 8 7 2" xfId="19400"/>
    <cellStyle name="Comma 8 7 3" xfId="19401"/>
    <cellStyle name="Comma 8 8" xfId="19402"/>
    <cellStyle name="Comma 8 8 2" xfId="19403"/>
    <cellStyle name="Comma 8 8 3" xfId="19404"/>
    <cellStyle name="Comma 8 9" xfId="19405"/>
    <cellStyle name="Comma 8 9 2" xfId="19406"/>
    <cellStyle name="Comma 8 9 3" xfId="19407"/>
    <cellStyle name="Comma 80" xfId="47178"/>
    <cellStyle name="Comma 81" xfId="47180"/>
    <cellStyle name="Comma 9" xfId="867"/>
    <cellStyle name="Comma 9 2" xfId="1453"/>
    <cellStyle name="Comma 9 2 2" xfId="19408"/>
    <cellStyle name="Comma 9 2 2 2" xfId="19409"/>
    <cellStyle name="Comma 9 2 2 2 2" xfId="19410"/>
    <cellStyle name="Comma 9 2 2 3" xfId="19411"/>
    <cellStyle name="Comma 9 2 3" xfId="19412"/>
    <cellStyle name="Comma 9 2 3 2" xfId="19413"/>
    <cellStyle name="Comma 9 2 3 3" xfId="19414"/>
    <cellStyle name="Comma 9 2 4" xfId="19415"/>
    <cellStyle name="Comma 9 2 4 2" xfId="19416"/>
    <cellStyle name="Comma 9 2 4 3" xfId="19417"/>
    <cellStyle name="Comma 9 2 5" xfId="19418"/>
    <cellStyle name="Comma 9 2 5 2" xfId="19419"/>
    <cellStyle name="Comma 9 2 5 3" xfId="19420"/>
    <cellStyle name="Comma 9 2 6" xfId="19421"/>
    <cellStyle name="Comma 9 2 7" xfId="19422"/>
    <cellStyle name="Comma 9 3" xfId="19423"/>
    <cellStyle name="Comma 9 3 2" xfId="19424"/>
    <cellStyle name="Comma 9 3 2 2" xfId="19425"/>
    <cellStyle name="Comma 9 3 3" xfId="19426"/>
    <cellStyle name="Comma 9 4" xfId="19427"/>
    <cellStyle name="Comma 9 4 2" xfId="19428"/>
    <cellStyle name="Comma 9 4 3" xfId="19429"/>
    <cellStyle name="Comma 9 5" xfId="19430"/>
    <cellStyle name="Comma 9 5 2" xfId="19431"/>
    <cellStyle name="Comma 9 5 3" xfId="19432"/>
    <cellStyle name="Comma 9 6" xfId="19433"/>
    <cellStyle name="Comma 9 6 2" xfId="19434"/>
    <cellStyle name="Comma 9 6 3" xfId="19435"/>
    <cellStyle name="Comma 9 7" xfId="19436"/>
    <cellStyle name="Comma 9 8" xfId="19437"/>
    <cellStyle name="Comma0" xfId="19438"/>
    <cellStyle name="Currency" xfId="2" builtinId="4"/>
    <cellStyle name="Currency 10" xfId="19439"/>
    <cellStyle name="Currency 10 2" xfId="19440"/>
    <cellStyle name="Currency 10 2 2" xfId="19441"/>
    <cellStyle name="Currency 10 2 2 2" xfId="19442"/>
    <cellStyle name="Currency 10 2 2 3" xfId="19443"/>
    <cellStyle name="Currency 10 2 3" xfId="19444"/>
    <cellStyle name="Currency 10 2 3 2" xfId="19445"/>
    <cellStyle name="Currency 10 2 3 3" xfId="19446"/>
    <cellStyle name="Currency 10 2 4" xfId="19447"/>
    <cellStyle name="Currency 10 2 4 2" xfId="19448"/>
    <cellStyle name="Currency 10 2 4 3" xfId="19449"/>
    <cellStyle name="Currency 10 2 5" xfId="19450"/>
    <cellStyle name="Currency 10 2 5 2" xfId="19451"/>
    <cellStyle name="Currency 10 2 5 3" xfId="19452"/>
    <cellStyle name="Currency 10 2 6" xfId="19453"/>
    <cellStyle name="Currency 10 2 7" xfId="19454"/>
    <cellStyle name="Currency 10 3" xfId="19455"/>
    <cellStyle name="Currency 10 3 2" xfId="19456"/>
    <cellStyle name="Currency 10 3 3" xfId="19457"/>
    <cellStyle name="Currency 10 4" xfId="19458"/>
    <cellStyle name="Currency 10 4 2" xfId="19459"/>
    <cellStyle name="Currency 10 4 3" xfId="19460"/>
    <cellStyle name="Currency 10 5" xfId="19461"/>
    <cellStyle name="Currency 10 5 2" xfId="19462"/>
    <cellStyle name="Currency 10 5 3" xfId="19463"/>
    <cellStyle name="Currency 10 6" xfId="19464"/>
    <cellStyle name="Currency 10 6 2" xfId="19465"/>
    <cellStyle name="Currency 10 6 3" xfId="19466"/>
    <cellStyle name="Currency 10 7" xfId="19467"/>
    <cellStyle name="Currency 10 8" xfId="19468"/>
    <cellStyle name="Currency 11" xfId="19469"/>
    <cellStyle name="Currency 11 2" xfId="19470"/>
    <cellStyle name="Currency 11 2 2" xfId="19471"/>
    <cellStyle name="Currency 11 2 2 2" xfId="19472"/>
    <cellStyle name="Currency 11 2 2 3" xfId="19473"/>
    <cellStyle name="Currency 11 2 3" xfId="19474"/>
    <cellStyle name="Currency 11 2 3 2" xfId="19475"/>
    <cellStyle name="Currency 11 2 3 3" xfId="19476"/>
    <cellStyle name="Currency 11 2 4" xfId="19477"/>
    <cellStyle name="Currency 11 2 4 2" xfId="19478"/>
    <cellStyle name="Currency 11 2 4 3" xfId="19479"/>
    <cellStyle name="Currency 11 2 5" xfId="19480"/>
    <cellStyle name="Currency 11 2 5 2" xfId="19481"/>
    <cellStyle name="Currency 11 2 5 3" xfId="19482"/>
    <cellStyle name="Currency 11 2 6" xfId="19483"/>
    <cellStyle name="Currency 11 2 7" xfId="19484"/>
    <cellStyle name="Currency 11 3" xfId="19485"/>
    <cellStyle name="Currency 11 3 2" xfId="19486"/>
    <cellStyle name="Currency 11 3 3" xfId="19487"/>
    <cellStyle name="Currency 11 4" xfId="19488"/>
    <cellStyle name="Currency 11 4 2" xfId="19489"/>
    <cellStyle name="Currency 11 4 3" xfId="19490"/>
    <cellStyle name="Currency 11 5" xfId="19491"/>
    <cellStyle name="Currency 11 5 2" xfId="19492"/>
    <cellStyle name="Currency 11 5 3" xfId="19493"/>
    <cellStyle name="Currency 11 6" xfId="19494"/>
    <cellStyle name="Currency 11 6 2" xfId="19495"/>
    <cellStyle name="Currency 11 6 3" xfId="19496"/>
    <cellStyle name="Currency 11 7" xfId="19497"/>
    <cellStyle name="Currency 11 8" xfId="19498"/>
    <cellStyle name="Currency 12" xfId="19499"/>
    <cellStyle name="Currency 12 2" xfId="19500"/>
    <cellStyle name="Currency 12 2 2" xfId="19501"/>
    <cellStyle name="Currency 12 2 3" xfId="19502"/>
    <cellStyle name="Currency 12 3" xfId="19503"/>
    <cellStyle name="Currency 12 3 2" xfId="19504"/>
    <cellStyle name="Currency 12 3 3" xfId="19505"/>
    <cellStyle name="Currency 12 4" xfId="19506"/>
    <cellStyle name="Currency 12 4 2" xfId="19507"/>
    <cellStyle name="Currency 12 4 3" xfId="19508"/>
    <cellStyle name="Currency 12 5" xfId="19509"/>
    <cellStyle name="Currency 12 5 2" xfId="19510"/>
    <cellStyle name="Currency 12 5 3" xfId="19511"/>
    <cellStyle name="Currency 12 6" xfId="19512"/>
    <cellStyle name="Currency 12 7" xfId="19513"/>
    <cellStyle name="Currency 13" xfId="19514"/>
    <cellStyle name="Currency 13 2" xfId="19515"/>
    <cellStyle name="Currency 13 3" xfId="19516"/>
    <cellStyle name="Currency 14" xfId="19517"/>
    <cellStyle name="Currency 14 2" xfId="19518"/>
    <cellStyle name="Currency 14 3" xfId="19519"/>
    <cellStyle name="Currency 14 4" xfId="19520"/>
    <cellStyle name="Currency 15" xfId="19521"/>
    <cellStyle name="Currency 16" xfId="19522"/>
    <cellStyle name="Currency 17" xfId="19523"/>
    <cellStyle name="Currency 18" xfId="19524"/>
    <cellStyle name="Currency 19" xfId="19525"/>
    <cellStyle name="Currency 2" xfId="868"/>
    <cellStyle name="Currency 2 10" xfId="19527"/>
    <cellStyle name="Currency 2 10 2" xfId="19528"/>
    <cellStyle name="Currency 2 10 3" xfId="19529"/>
    <cellStyle name="Currency 2 11" xfId="19530"/>
    <cellStyle name="Currency 2 12" xfId="19531"/>
    <cellStyle name="Currency 2 13" xfId="19532"/>
    <cellStyle name="Currency 2 14" xfId="19533"/>
    <cellStyle name="Currency 2 15" xfId="19534"/>
    <cellStyle name="Currency 2 16" xfId="19535"/>
    <cellStyle name="Currency 2 17" xfId="19536"/>
    <cellStyle name="Currency 2 18" xfId="19537"/>
    <cellStyle name="Currency 2 19" xfId="19538"/>
    <cellStyle name="Currency 2 2" xfId="869"/>
    <cellStyle name="Currency 2 2 10" xfId="19540"/>
    <cellStyle name="Currency 2 2 10 2" xfId="19541"/>
    <cellStyle name="Currency 2 2 10 2 2" xfId="19542"/>
    <cellStyle name="Currency 2 2 10 2 3" xfId="19543"/>
    <cellStyle name="Currency 2 2 10 3" xfId="19544"/>
    <cellStyle name="Currency 2 2 10 3 2" xfId="19545"/>
    <cellStyle name="Currency 2 2 10 3 3" xfId="19546"/>
    <cellStyle name="Currency 2 2 10 4" xfId="19547"/>
    <cellStyle name="Currency 2 2 10 4 2" xfId="19548"/>
    <cellStyle name="Currency 2 2 10 4 3" xfId="19549"/>
    <cellStyle name="Currency 2 2 10 5" xfId="19550"/>
    <cellStyle name="Currency 2 2 10 5 2" xfId="19551"/>
    <cellStyle name="Currency 2 2 10 5 3" xfId="19552"/>
    <cellStyle name="Currency 2 2 10 6" xfId="19553"/>
    <cellStyle name="Currency 2 2 10 7" xfId="19554"/>
    <cellStyle name="Currency 2 2 11" xfId="19555"/>
    <cellStyle name="Currency 2 2 11 2" xfId="19556"/>
    <cellStyle name="Currency 2 2 11 3" xfId="19557"/>
    <cellStyle name="Currency 2 2 12" xfId="19558"/>
    <cellStyle name="Currency 2 2 12 2" xfId="19559"/>
    <cellStyle name="Currency 2 2 12 3" xfId="19560"/>
    <cellStyle name="Currency 2 2 13" xfId="19561"/>
    <cellStyle name="Currency 2 2 13 2" xfId="19562"/>
    <cellStyle name="Currency 2 2 13 3" xfId="19563"/>
    <cellStyle name="Currency 2 2 14" xfId="19564"/>
    <cellStyle name="Currency 2 2 14 2" xfId="19565"/>
    <cellStyle name="Currency 2 2 14 3" xfId="19566"/>
    <cellStyle name="Currency 2 2 15" xfId="19567"/>
    <cellStyle name="Currency 2 2 16" xfId="19568"/>
    <cellStyle name="Currency 2 2 17" xfId="19539"/>
    <cellStyle name="Currency 2 2 2" xfId="870"/>
    <cellStyle name="Currency 2 2 2 10" xfId="19570"/>
    <cellStyle name="Currency 2 2 2 10 2" xfId="19571"/>
    <cellStyle name="Currency 2 2 2 10 3" xfId="19572"/>
    <cellStyle name="Currency 2 2 2 11" xfId="19573"/>
    <cellStyle name="Currency 2 2 2 11 2" xfId="19574"/>
    <cellStyle name="Currency 2 2 2 11 3" xfId="19575"/>
    <cellStyle name="Currency 2 2 2 12" xfId="19576"/>
    <cellStyle name="Currency 2 2 2 12 2" xfId="19577"/>
    <cellStyle name="Currency 2 2 2 12 3" xfId="19578"/>
    <cellStyle name="Currency 2 2 2 13" xfId="19579"/>
    <cellStyle name="Currency 2 2 2 13 2" xfId="19580"/>
    <cellStyle name="Currency 2 2 2 13 3" xfId="19581"/>
    <cellStyle name="Currency 2 2 2 14" xfId="19582"/>
    <cellStyle name="Currency 2 2 2 15" xfId="19583"/>
    <cellStyle name="Currency 2 2 2 16" xfId="19569"/>
    <cellStyle name="Currency 2 2 2 2" xfId="1542"/>
    <cellStyle name="Currency 2 2 2 2 10" xfId="19585"/>
    <cellStyle name="Currency 2 2 2 2 10 2" xfId="19586"/>
    <cellStyle name="Currency 2 2 2 2 10 3" xfId="19587"/>
    <cellStyle name="Currency 2 2 2 2 11" xfId="19588"/>
    <cellStyle name="Currency 2 2 2 2 11 2" xfId="19589"/>
    <cellStyle name="Currency 2 2 2 2 11 3" xfId="19590"/>
    <cellStyle name="Currency 2 2 2 2 12" xfId="19591"/>
    <cellStyle name="Currency 2 2 2 2 12 2" xfId="19592"/>
    <cellStyle name="Currency 2 2 2 2 12 3" xfId="19593"/>
    <cellStyle name="Currency 2 2 2 2 13" xfId="19594"/>
    <cellStyle name="Currency 2 2 2 2 14" xfId="19595"/>
    <cellStyle name="Currency 2 2 2 2 15" xfId="19584"/>
    <cellStyle name="Currency 2 2 2 2 2" xfId="19596"/>
    <cellStyle name="Currency 2 2 2 2 2 10" xfId="19597"/>
    <cellStyle name="Currency 2 2 2 2 2 11" xfId="19598"/>
    <cellStyle name="Currency 2 2 2 2 2 2" xfId="19599"/>
    <cellStyle name="Currency 2 2 2 2 2 2 2" xfId="19600"/>
    <cellStyle name="Currency 2 2 2 2 2 2 2 2" xfId="19601"/>
    <cellStyle name="Currency 2 2 2 2 2 2 2 2 2" xfId="19602"/>
    <cellStyle name="Currency 2 2 2 2 2 2 2 2 3" xfId="19603"/>
    <cellStyle name="Currency 2 2 2 2 2 2 2 3" xfId="19604"/>
    <cellStyle name="Currency 2 2 2 2 2 2 2 3 2" xfId="19605"/>
    <cellStyle name="Currency 2 2 2 2 2 2 2 3 3" xfId="19606"/>
    <cellStyle name="Currency 2 2 2 2 2 2 2 4" xfId="19607"/>
    <cellStyle name="Currency 2 2 2 2 2 2 2 4 2" xfId="19608"/>
    <cellStyle name="Currency 2 2 2 2 2 2 2 4 3" xfId="19609"/>
    <cellStyle name="Currency 2 2 2 2 2 2 2 5" xfId="19610"/>
    <cellStyle name="Currency 2 2 2 2 2 2 2 5 2" xfId="19611"/>
    <cellStyle name="Currency 2 2 2 2 2 2 2 5 3" xfId="19612"/>
    <cellStyle name="Currency 2 2 2 2 2 2 2 6" xfId="19613"/>
    <cellStyle name="Currency 2 2 2 2 2 2 2 7" xfId="19614"/>
    <cellStyle name="Currency 2 2 2 2 2 2 3" xfId="19615"/>
    <cellStyle name="Currency 2 2 2 2 2 2 3 2" xfId="19616"/>
    <cellStyle name="Currency 2 2 2 2 2 2 3 3" xfId="19617"/>
    <cellStyle name="Currency 2 2 2 2 2 2 4" xfId="19618"/>
    <cellStyle name="Currency 2 2 2 2 2 2 4 2" xfId="19619"/>
    <cellStyle name="Currency 2 2 2 2 2 2 4 3" xfId="19620"/>
    <cellStyle name="Currency 2 2 2 2 2 2 5" xfId="19621"/>
    <cellStyle name="Currency 2 2 2 2 2 2 5 2" xfId="19622"/>
    <cellStyle name="Currency 2 2 2 2 2 2 5 3" xfId="19623"/>
    <cellStyle name="Currency 2 2 2 2 2 2 6" xfId="19624"/>
    <cellStyle name="Currency 2 2 2 2 2 2 6 2" xfId="19625"/>
    <cellStyle name="Currency 2 2 2 2 2 2 6 3" xfId="19626"/>
    <cellStyle name="Currency 2 2 2 2 2 2 7" xfId="19627"/>
    <cellStyle name="Currency 2 2 2 2 2 2 8" xfId="19628"/>
    <cellStyle name="Currency 2 2 2 2 2 3" xfId="19629"/>
    <cellStyle name="Currency 2 2 2 2 2 3 2" xfId="19630"/>
    <cellStyle name="Currency 2 2 2 2 2 3 2 2" xfId="19631"/>
    <cellStyle name="Currency 2 2 2 2 2 3 2 3" xfId="19632"/>
    <cellStyle name="Currency 2 2 2 2 2 3 3" xfId="19633"/>
    <cellStyle name="Currency 2 2 2 2 2 3 3 2" xfId="19634"/>
    <cellStyle name="Currency 2 2 2 2 2 3 3 3" xfId="19635"/>
    <cellStyle name="Currency 2 2 2 2 2 3 4" xfId="19636"/>
    <cellStyle name="Currency 2 2 2 2 2 3 4 2" xfId="19637"/>
    <cellStyle name="Currency 2 2 2 2 2 3 4 3" xfId="19638"/>
    <cellStyle name="Currency 2 2 2 2 2 3 5" xfId="19639"/>
    <cellStyle name="Currency 2 2 2 2 2 3 5 2" xfId="19640"/>
    <cellStyle name="Currency 2 2 2 2 2 3 5 3" xfId="19641"/>
    <cellStyle name="Currency 2 2 2 2 2 3 6" xfId="19642"/>
    <cellStyle name="Currency 2 2 2 2 2 3 7" xfId="19643"/>
    <cellStyle name="Currency 2 2 2 2 2 4" xfId="19644"/>
    <cellStyle name="Currency 2 2 2 2 2 4 2" xfId="19645"/>
    <cellStyle name="Currency 2 2 2 2 2 4 2 2" xfId="19646"/>
    <cellStyle name="Currency 2 2 2 2 2 4 2 3" xfId="19647"/>
    <cellStyle name="Currency 2 2 2 2 2 4 3" xfId="19648"/>
    <cellStyle name="Currency 2 2 2 2 2 4 3 2" xfId="19649"/>
    <cellStyle name="Currency 2 2 2 2 2 4 3 3" xfId="19650"/>
    <cellStyle name="Currency 2 2 2 2 2 4 4" xfId="19651"/>
    <cellStyle name="Currency 2 2 2 2 2 4 4 2" xfId="19652"/>
    <cellStyle name="Currency 2 2 2 2 2 4 4 3" xfId="19653"/>
    <cellStyle name="Currency 2 2 2 2 2 4 5" xfId="19654"/>
    <cellStyle name="Currency 2 2 2 2 2 4 5 2" xfId="19655"/>
    <cellStyle name="Currency 2 2 2 2 2 4 5 3" xfId="19656"/>
    <cellStyle name="Currency 2 2 2 2 2 4 6" xfId="19657"/>
    <cellStyle name="Currency 2 2 2 2 2 4 7" xfId="19658"/>
    <cellStyle name="Currency 2 2 2 2 2 5" xfId="19659"/>
    <cellStyle name="Currency 2 2 2 2 2 5 2" xfId="19660"/>
    <cellStyle name="Currency 2 2 2 2 2 5 2 2" xfId="19661"/>
    <cellStyle name="Currency 2 2 2 2 2 5 2 3" xfId="19662"/>
    <cellStyle name="Currency 2 2 2 2 2 5 3" xfId="19663"/>
    <cellStyle name="Currency 2 2 2 2 2 5 3 2" xfId="19664"/>
    <cellStyle name="Currency 2 2 2 2 2 5 3 3" xfId="19665"/>
    <cellStyle name="Currency 2 2 2 2 2 5 4" xfId="19666"/>
    <cellStyle name="Currency 2 2 2 2 2 5 4 2" xfId="19667"/>
    <cellStyle name="Currency 2 2 2 2 2 5 4 3" xfId="19668"/>
    <cellStyle name="Currency 2 2 2 2 2 5 5" xfId="19669"/>
    <cellStyle name="Currency 2 2 2 2 2 5 5 2" xfId="19670"/>
    <cellStyle name="Currency 2 2 2 2 2 5 5 3" xfId="19671"/>
    <cellStyle name="Currency 2 2 2 2 2 5 6" xfId="19672"/>
    <cellStyle name="Currency 2 2 2 2 2 5 7" xfId="19673"/>
    <cellStyle name="Currency 2 2 2 2 2 6" xfId="19674"/>
    <cellStyle name="Currency 2 2 2 2 2 6 2" xfId="19675"/>
    <cellStyle name="Currency 2 2 2 2 2 6 3" xfId="19676"/>
    <cellStyle name="Currency 2 2 2 2 2 7" xfId="19677"/>
    <cellStyle name="Currency 2 2 2 2 2 7 2" xfId="19678"/>
    <cellStyle name="Currency 2 2 2 2 2 7 3" xfId="19679"/>
    <cellStyle name="Currency 2 2 2 2 2 8" xfId="19680"/>
    <cellStyle name="Currency 2 2 2 2 2 8 2" xfId="19681"/>
    <cellStyle name="Currency 2 2 2 2 2 8 3" xfId="19682"/>
    <cellStyle name="Currency 2 2 2 2 2 9" xfId="19683"/>
    <cellStyle name="Currency 2 2 2 2 2 9 2" xfId="19684"/>
    <cellStyle name="Currency 2 2 2 2 2 9 3" xfId="19685"/>
    <cellStyle name="Currency 2 2 2 2 3" xfId="19686"/>
    <cellStyle name="Currency 2 2 2 2 3 2" xfId="19687"/>
    <cellStyle name="Currency 2 2 2 2 3 2 2" xfId="19688"/>
    <cellStyle name="Currency 2 2 2 2 3 2 2 2" xfId="19689"/>
    <cellStyle name="Currency 2 2 2 2 3 2 2 3" xfId="19690"/>
    <cellStyle name="Currency 2 2 2 2 3 2 3" xfId="19691"/>
    <cellStyle name="Currency 2 2 2 2 3 2 3 2" xfId="19692"/>
    <cellStyle name="Currency 2 2 2 2 3 2 3 3" xfId="19693"/>
    <cellStyle name="Currency 2 2 2 2 3 2 4" xfId="19694"/>
    <cellStyle name="Currency 2 2 2 2 3 2 4 2" xfId="19695"/>
    <cellStyle name="Currency 2 2 2 2 3 2 4 3" xfId="19696"/>
    <cellStyle name="Currency 2 2 2 2 3 2 5" xfId="19697"/>
    <cellStyle name="Currency 2 2 2 2 3 2 5 2" xfId="19698"/>
    <cellStyle name="Currency 2 2 2 2 3 2 5 3" xfId="19699"/>
    <cellStyle name="Currency 2 2 2 2 3 2 6" xfId="19700"/>
    <cellStyle name="Currency 2 2 2 2 3 2 7" xfId="19701"/>
    <cellStyle name="Currency 2 2 2 2 3 3" xfId="19702"/>
    <cellStyle name="Currency 2 2 2 2 3 3 2" xfId="19703"/>
    <cellStyle name="Currency 2 2 2 2 3 3 3" xfId="19704"/>
    <cellStyle name="Currency 2 2 2 2 3 4" xfId="19705"/>
    <cellStyle name="Currency 2 2 2 2 3 4 2" xfId="19706"/>
    <cellStyle name="Currency 2 2 2 2 3 4 3" xfId="19707"/>
    <cellStyle name="Currency 2 2 2 2 3 5" xfId="19708"/>
    <cellStyle name="Currency 2 2 2 2 3 5 2" xfId="19709"/>
    <cellStyle name="Currency 2 2 2 2 3 5 3" xfId="19710"/>
    <cellStyle name="Currency 2 2 2 2 3 6" xfId="19711"/>
    <cellStyle name="Currency 2 2 2 2 3 6 2" xfId="19712"/>
    <cellStyle name="Currency 2 2 2 2 3 6 3" xfId="19713"/>
    <cellStyle name="Currency 2 2 2 2 3 7" xfId="19714"/>
    <cellStyle name="Currency 2 2 2 2 3 8" xfId="19715"/>
    <cellStyle name="Currency 2 2 2 2 4" xfId="19716"/>
    <cellStyle name="Currency 2 2 2 2 4 2" xfId="19717"/>
    <cellStyle name="Currency 2 2 2 2 4 2 2" xfId="19718"/>
    <cellStyle name="Currency 2 2 2 2 4 2 2 2" xfId="19719"/>
    <cellStyle name="Currency 2 2 2 2 4 2 2 3" xfId="19720"/>
    <cellStyle name="Currency 2 2 2 2 4 2 3" xfId="19721"/>
    <cellStyle name="Currency 2 2 2 2 4 2 3 2" xfId="19722"/>
    <cellStyle name="Currency 2 2 2 2 4 2 3 3" xfId="19723"/>
    <cellStyle name="Currency 2 2 2 2 4 2 4" xfId="19724"/>
    <cellStyle name="Currency 2 2 2 2 4 2 4 2" xfId="19725"/>
    <cellStyle name="Currency 2 2 2 2 4 2 4 3" xfId="19726"/>
    <cellStyle name="Currency 2 2 2 2 4 2 5" xfId="19727"/>
    <cellStyle name="Currency 2 2 2 2 4 2 5 2" xfId="19728"/>
    <cellStyle name="Currency 2 2 2 2 4 2 5 3" xfId="19729"/>
    <cellStyle name="Currency 2 2 2 2 4 2 6" xfId="19730"/>
    <cellStyle name="Currency 2 2 2 2 4 2 7" xfId="19731"/>
    <cellStyle name="Currency 2 2 2 2 4 3" xfId="19732"/>
    <cellStyle name="Currency 2 2 2 2 4 3 2" xfId="19733"/>
    <cellStyle name="Currency 2 2 2 2 4 3 3" xfId="19734"/>
    <cellStyle name="Currency 2 2 2 2 4 4" xfId="19735"/>
    <cellStyle name="Currency 2 2 2 2 4 4 2" xfId="19736"/>
    <cellStyle name="Currency 2 2 2 2 4 4 3" xfId="19737"/>
    <cellStyle name="Currency 2 2 2 2 4 5" xfId="19738"/>
    <cellStyle name="Currency 2 2 2 2 4 5 2" xfId="19739"/>
    <cellStyle name="Currency 2 2 2 2 4 5 3" xfId="19740"/>
    <cellStyle name="Currency 2 2 2 2 4 6" xfId="19741"/>
    <cellStyle name="Currency 2 2 2 2 4 6 2" xfId="19742"/>
    <cellStyle name="Currency 2 2 2 2 4 6 3" xfId="19743"/>
    <cellStyle name="Currency 2 2 2 2 4 7" xfId="19744"/>
    <cellStyle name="Currency 2 2 2 2 4 8" xfId="19745"/>
    <cellStyle name="Currency 2 2 2 2 5" xfId="19746"/>
    <cellStyle name="Currency 2 2 2 2 5 2" xfId="19747"/>
    <cellStyle name="Currency 2 2 2 2 5 2 2" xfId="19748"/>
    <cellStyle name="Currency 2 2 2 2 5 2 3" xfId="19749"/>
    <cellStyle name="Currency 2 2 2 2 5 3" xfId="19750"/>
    <cellStyle name="Currency 2 2 2 2 5 3 2" xfId="19751"/>
    <cellStyle name="Currency 2 2 2 2 5 3 3" xfId="19752"/>
    <cellStyle name="Currency 2 2 2 2 5 4" xfId="19753"/>
    <cellStyle name="Currency 2 2 2 2 5 4 2" xfId="19754"/>
    <cellStyle name="Currency 2 2 2 2 5 4 3" xfId="19755"/>
    <cellStyle name="Currency 2 2 2 2 5 5" xfId="19756"/>
    <cellStyle name="Currency 2 2 2 2 5 5 2" xfId="19757"/>
    <cellStyle name="Currency 2 2 2 2 5 5 3" xfId="19758"/>
    <cellStyle name="Currency 2 2 2 2 5 6" xfId="19759"/>
    <cellStyle name="Currency 2 2 2 2 5 7" xfId="19760"/>
    <cellStyle name="Currency 2 2 2 2 6" xfId="19761"/>
    <cellStyle name="Currency 2 2 2 2 6 2" xfId="19762"/>
    <cellStyle name="Currency 2 2 2 2 6 2 2" xfId="19763"/>
    <cellStyle name="Currency 2 2 2 2 6 2 3" xfId="19764"/>
    <cellStyle name="Currency 2 2 2 2 6 3" xfId="19765"/>
    <cellStyle name="Currency 2 2 2 2 6 3 2" xfId="19766"/>
    <cellStyle name="Currency 2 2 2 2 6 3 3" xfId="19767"/>
    <cellStyle name="Currency 2 2 2 2 6 4" xfId="19768"/>
    <cellStyle name="Currency 2 2 2 2 6 4 2" xfId="19769"/>
    <cellStyle name="Currency 2 2 2 2 6 4 3" xfId="19770"/>
    <cellStyle name="Currency 2 2 2 2 6 5" xfId="19771"/>
    <cellStyle name="Currency 2 2 2 2 6 5 2" xfId="19772"/>
    <cellStyle name="Currency 2 2 2 2 6 5 3" xfId="19773"/>
    <cellStyle name="Currency 2 2 2 2 6 6" xfId="19774"/>
    <cellStyle name="Currency 2 2 2 2 6 7" xfId="19775"/>
    <cellStyle name="Currency 2 2 2 2 7" xfId="19776"/>
    <cellStyle name="Currency 2 2 2 2 7 2" xfId="19777"/>
    <cellStyle name="Currency 2 2 2 2 7 2 2" xfId="19778"/>
    <cellStyle name="Currency 2 2 2 2 7 2 3" xfId="19779"/>
    <cellStyle name="Currency 2 2 2 2 7 3" xfId="19780"/>
    <cellStyle name="Currency 2 2 2 2 7 3 2" xfId="19781"/>
    <cellStyle name="Currency 2 2 2 2 7 3 3" xfId="19782"/>
    <cellStyle name="Currency 2 2 2 2 7 4" xfId="19783"/>
    <cellStyle name="Currency 2 2 2 2 7 4 2" xfId="19784"/>
    <cellStyle name="Currency 2 2 2 2 7 4 3" xfId="19785"/>
    <cellStyle name="Currency 2 2 2 2 7 5" xfId="19786"/>
    <cellStyle name="Currency 2 2 2 2 7 5 2" xfId="19787"/>
    <cellStyle name="Currency 2 2 2 2 7 5 3" xfId="19788"/>
    <cellStyle name="Currency 2 2 2 2 7 6" xfId="19789"/>
    <cellStyle name="Currency 2 2 2 2 7 7" xfId="19790"/>
    <cellStyle name="Currency 2 2 2 2 8" xfId="19791"/>
    <cellStyle name="Currency 2 2 2 2 8 2" xfId="19792"/>
    <cellStyle name="Currency 2 2 2 2 8 2 2" xfId="19793"/>
    <cellStyle name="Currency 2 2 2 2 8 2 3" xfId="19794"/>
    <cellStyle name="Currency 2 2 2 2 8 3" xfId="19795"/>
    <cellStyle name="Currency 2 2 2 2 8 3 2" xfId="19796"/>
    <cellStyle name="Currency 2 2 2 2 8 3 3" xfId="19797"/>
    <cellStyle name="Currency 2 2 2 2 8 4" xfId="19798"/>
    <cellStyle name="Currency 2 2 2 2 8 4 2" xfId="19799"/>
    <cellStyle name="Currency 2 2 2 2 8 4 3" xfId="19800"/>
    <cellStyle name="Currency 2 2 2 2 8 5" xfId="19801"/>
    <cellStyle name="Currency 2 2 2 2 8 5 2" xfId="19802"/>
    <cellStyle name="Currency 2 2 2 2 8 5 3" xfId="19803"/>
    <cellStyle name="Currency 2 2 2 2 8 6" xfId="19804"/>
    <cellStyle name="Currency 2 2 2 2 8 7" xfId="19805"/>
    <cellStyle name="Currency 2 2 2 2 9" xfId="19806"/>
    <cellStyle name="Currency 2 2 2 2 9 2" xfId="19807"/>
    <cellStyle name="Currency 2 2 2 2 9 3" xfId="19808"/>
    <cellStyle name="Currency 2 2 2 3" xfId="19809"/>
    <cellStyle name="Currency 2 2 2 3 10" xfId="19810"/>
    <cellStyle name="Currency 2 2 2 3 11" xfId="19811"/>
    <cellStyle name="Currency 2 2 2 3 2" xfId="19812"/>
    <cellStyle name="Currency 2 2 2 3 2 2" xfId="19813"/>
    <cellStyle name="Currency 2 2 2 3 2 2 2" xfId="19814"/>
    <cellStyle name="Currency 2 2 2 3 2 2 2 2" xfId="19815"/>
    <cellStyle name="Currency 2 2 2 3 2 2 2 3" xfId="19816"/>
    <cellStyle name="Currency 2 2 2 3 2 2 3" xfId="19817"/>
    <cellStyle name="Currency 2 2 2 3 2 2 3 2" xfId="19818"/>
    <cellStyle name="Currency 2 2 2 3 2 2 3 3" xfId="19819"/>
    <cellStyle name="Currency 2 2 2 3 2 2 4" xfId="19820"/>
    <cellStyle name="Currency 2 2 2 3 2 2 4 2" xfId="19821"/>
    <cellStyle name="Currency 2 2 2 3 2 2 4 3" xfId="19822"/>
    <cellStyle name="Currency 2 2 2 3 2 2 5" xfId="19823"/>
    <cellStyle name="Currency 2 2 2 3 2 2 5 2" xfId="19824"/>
    <cellStyle name="Currency 2 2 2 3 2 2 5 3" xfId="19825"/>
    <cellStyle name="Currency 2 2 2 3 2 2 6" xfId="19826"/>
    <cellStyle name="Currency 2 2 2 3 2 2 7" xfId="19827"/>
    <cellStyle name="Currency 2 2 2 3 2 3" xfId="19828"/>
    <cellStyle name="Currency 2 2 2 3 2 3 2" xfId="19829"/>
    <cellStyle name="Currency 2 2 2 3 2 3 3" xfId="19830"/>
    <cellStyle name="Currency 2 2 2 3 2 4" xfId="19831"/>
    <cellStyle name="Currency 2 2 2 3 2 4 2" xfId="19832"/>
    <cellStyle name="Currency 2 2 2 3 2 4 3" xfId="19833"/>
    <cellStyle name="Currency 2 2 2 3 2 5" xfId="19834"/>
    <cellStyle name="Currency 2 2 2 3 2 5 2" xfId="19835"/>
    <cellStyle name="Currency 2 2 2 3 2 5 3" xfId="19836"/>
    <cellStyle name="Currency 2 2 2 3 2 6" xfId="19837"/>
    <cellStyle name="Currency 2 2 2 3 2 6 2" xfId="19838"/>
    <cellStyle name="Currency 2 2 2 3 2 6 3" xfId="19839"/>
    <cellStyle name="Currency 2 2 2 3 2 7" xfId="19840"/>
    <cellStyle name="Currency 2 2 2 3 2 8" xfId="19841"/>
    <cellStyle name="Currency 2 2 2 3 3" xfId="19842"/>
    <cellStyle name="Currency 2 2 2 3 3 2" xfId="19843"/>
    <cellStyle name="Currency 2 2 2 3 3 2 2" xfId="19844"/>
    <cellStyle name="Currency 2 2 2 3 3 2 3" xfId="19845"/>
    <cellStyle name="Currency 2 2 2 3 3 3" xfId="19846"/>
    <cellStyle name="Currency 2 2 2 3 3 3 2" xfId="19847"/>
    <cellStyle name="Currency 2 2 2 3 3 3 3" xfId="19848"/>
    <cellStyle name="Currency 2 2 2 3 3 4" xfId="19849"/>
    <cellStyle name="Currency 2 2 2 3 3 4 2" xfId="19850"/>
    <cellStyle name="Currency 2 2 2 3 3 4 3" xfId="19851"/>
    <cellStyle name="Currency 2 2 2 3 3 5" xfId="19852"/>
    <cellStyle name="Currency 2 2 2 3 3 5 2" xfId="19853"/>
    <cellStyle name="Currency 2 2 2 3 3 5 3" xfId="19854"/>
    <cellStyle name="Currency 2 2 2 3 3 6" xfId="19855"/>
    <cellStyle name="Currency 2 2 2 3 3 7" xfId="19856"/>
    <cellStyle name="Currency 2 2 2 3 4" xfId="19857"/>
    <cellStyle name="Currency 2 2 2 3 4 2" xfId="19858"/>
    <cellStyle name="Currency 2 2 2 3 4 2 2" xfId="19859"/>
    <cellStyle name="Currency 2 2 2 3 4 2 3" xfId="19860"/>
    <cellStyle name="Currency 2 2 2 3 4 3" xfId="19861"/>
    <cellStyle name="Currency 2 2 2 3 4 3 2" xfId="19862"/>
    <cellStyle name="Currency 2 2 2 3 4 3 3" xfId="19863"/>
    <cellStyle name="Currency 2 2 2 3 4 4" xfId="19864"/>
    <cellStyle name="Currency 2 2 2 3 4 4 2" xfId="19865"/>
    <cellStyle name="Currency 2 2 2 3 4 4 3" xfId="19866"/>
    <cellStyle name="Currency 2 2 2 3 4 5" xfId="19867"/>
    <cellStyle name="Currency 2 2 2 3 4 5 2" xfId="19868"/>
    <cellStyle name="Currency 2 2 2 3 4 5 3" xfId="19869"/>
    <cellStyle name="Currency 2 2 2 3 4 6" xfId="19870"/>
    <cellStyle name="Currency 2 2 2 3 4 7" xfId="19871"/>
    <cellStyle name="Currency 2 2 2 3 5" xfId="19872"/>
    <cellStyle name="Currency 2 2 2 3 5 2" xfId="19873"/>
    <cellStyle name="Currency 2 2 2 3 5 2 2" xfId="19874"/>
    <cellStyle name="Currency 2 2 2 3 5 2 3" xfId="19875"/>
    <cellStyle name="Currency 2 2 2 3 5 3" xfId="19876"/>
    <cellStyle name="Currency 2 2 2 3 5 3 2" xfId="19877"/>
    <cellStyle name="Currency 2 2 2 3 5 3 3" xfId="19878"/>
    <cellStyle name="Currency 2 2 2 3 5 4" xfId="19879"/>
    <cellStyle name="Currency 2 2 2 3 5 4 2" xfId="19880"/>
    <cellStyle name="Currency 2 2 2 3 5 4 3" xfId="19881"/>
    <cellStyle name="Currency 2 2 2 3 5 5" xfId="19882"/>
    <cellStyle name="Currency 2 2 2 3 5 5 2" xfId="19883"/>
    <cellStyle name="Currency 2 2 2 3 5 5 3" xfId="19884"/>
    <cellStyle name="Currency 2 2 2 3 5 6" xfId="19885"/>
    <cellStyle name="Currency 2 2 2 3 5 7" xfId="19886"/>
    <cellStyle name="Currency 2 2 2 3 6" xfId="19887"/>
    <cellStyle name="Currency 2 2 2 3 6 2" xfId="19888"/>
    <cellStyle name="Currency 2 2 2 3 6 3" xfId="19889"/>
    <cellStyle name="Currency 2 2 2 3 7" xfId="19890"/>
    <cellStyle name="Currency 2 2 2 3 7 2" xfId="19891"/>
    <cellStyle name="Currency 2 2 2 3 7 3" xfId="19892"/>
    <cellStyle name="Currency 2 2 2 3 8" xfId="19893"/>
    <cellStyle name="Currency 2 2 2 3 8 2" xfId="19894"/>
    <cellStyle name="Currency 2 2 2 3 8 3" xfId="19895"/>
    <cellStyle name="Currency 2 2 2 3 9" xfId="19896"/>
    <cellStyle name="Currency 2 2 2 3 9 2" xfId="19897"/>
    <cellStyle name="Currency 2 2 2 3 9 3" xfId="19898"/>
    <cellStyle name="Currency 2 2 2 4" xfId="19899"/>
    <cellStyle name="Currency 2 2 2 4 2" xfId="19900"/>
    <cellStyle name="Currency 2 2 2 4 2 2" xfId="19901"/>
    <cellStyle name="Currency 2 2 2 4 2 2 2" xfId="19902"/>
    <cellStyle name="Currency 2 2 2 4 2 2 3" xfId="19903"/>
    <cellStyle name="Currency 2 2 2 4 2 3" xfId="19904"/>
    <cellStyle name="Currency 2 2 2 4 2 3 2" xfId="19905"/>
    <cellStyle name="Currency 2 2 2 4 2 3 3" xfId="19906"/>
    <cellStyle name="Currency 2 2 2 4 2 4" xfId="19907"/>
    <cellStyle name="Currency 2 2 2 4 2 4 2" xfId="19908"/>
    <cellStyle name="Currency 2 2 2 4 2 4 3" xfId="19909"/>
    <cellStyle name="Currency 2 2 2 4 2 5" xfId="19910"/>
    <cellStyle name="Currency 2 2 2 4 2 5 2" xfId="19911"/>
    <cellStyle name="Currency 2 2 2 4 2 5 3" xfId="19912"/>
    <cellStyle name="Currency 2 2 2 4 2 6" xfId="19913"/>
    <cellStyle name="Currency 2 2 2 4 2 7" xfId="19914"/>
    <cellStyle name="Currency 2 2 2 4 3" xfId="19915"/>
    <cellStyle name="Currency 2 2 2 4 3 2" xfId="19916"/>
    <cellStyle name="Currency 2 2 2 4 3 3" xfId="19917"/>
    <cellStyle name="Currency 2 2 2 4 4" xfId="19918"/>
    <cellStyle name="Currency 2 2 2 4 4 2" xfId="19919"/>
    <cellStyle name="Currency 2 2 2 4 4 3" xfId="19920"/>
    <cellStyle name="Currency 2 2 2 4 5" xfId="19921"/>
    <cellStyle name="Currency 2 2 2 4 5 2" xfId="19922"/>
    <cellStyle name="Currency 2 2 2 4 5 3" xfId="19923"/>
    <cellStyle name="Currency 2 2 2 4 6" xfId="19924"/>
    <cellStyle name="Currency 2 2 2 4 6 2" xfId="19925"/>
    <cellStyle name="Currency 2 2 2 4 6 3" xfId="19926"/>
    <cellStyle name="Currency 2 2 2 4 7" xfId="19927"/>
    <cellStyle name="Currency 2 2 2 4 8" xfId="19928"/>
    <cellStyle name="Currency 2 2 2 5" xfId="19929"/>
    <cellStyle name="Currency 2 2 2 5 2" xfId="19930"/>
    <cellStyle name="Currency 2 2 2 5 2 2" xfId="19931"/>
    <cellStyle name="Currency 2 2 2 5 2 2 2" xfId="19932"/>
    <cellStyle name="Currency 2 2 2 5 2 2 3" xfId="19933"/>
    <cellStyle name="Currency 2 2 2 5 2 3" xfId="19934"/>
    <cellStyle name="Currency 2 2 2 5 2 3 2" xfId="19935"/>
    <cellStyle name="Currency 2 2 2 5 2 3 3" xfId="19936"/>
    <cellStyle name="Currency 2 2 2 5 2 4" xfId="19937"/>
    <cellStyle name="Currency 2 2 2 5 2 4 2" xfId="19938"/>
    <cellStyle name="Currency 2 2 2 5 2 4 3" xfId="19939"/>
    <cellStyle name="Currency 2 2 2 5 2 5" xfId="19940"/>
    <cellStyle name="Currency 2 2 2 5 2 5 2" xfId="19941"/>
    <cellStyle name="Currency 2 2 2 5 2 5 3" xfId="19942"/>
    <cellStyle name="Currency 2 2 2 5 2 6" xfId="19943"/>
    <cellStyle name="Currency 2 2 2 5 2 7" xfId="19944"/>
    <cellStyle name="Currency 2 2 2 5 3" xfId="19945"/>
    <cellStyle name="Currency 2 2 2 5 3 2" xfId="19946"/>
    <cellStyle name="Currency 2 2 2 5 3 3" xfId="19947"/>
    <cellStyle name="Currency 2 2 2 5 4" xfId="19948"/>
    <cellStyle name="Currency 2 2 2 5 4 2" xfId="19949"/>
    <cellStyle name="Currency 2 2 2 5 4 3" xfId="19950"/>
    <cellStyle name="Currency 2 2 2 5 5" xfId="19951"/>
    <cellStyle name="Currency 2 2 2 5 5 2" xfId="19952"/>
    <cellStyle name="Currency 2 2 2 5 5 3" xfId="19953"/>
    <cellStyle name="Currency 2 2 2 5 6" xfId="19954"/>
    <cellStyle name="Currency 2 2 2 5 6 2" xfId="19955"/>
    <cellStyle name="Currency 2 2 2 5 6 3" xfId="19956"/>
    <cellStyle name="Currency 2 2 2 5 7" xfId="19957"/>
    <cellStyle name="Currency 2 2 2 5 8" xfId="19958"/>
    <cellStyle name="Currency 2 2 2 6" xfId="19959"/>
    <cellStyle name="Currency 2 2 2 6 2" xfId="19960"/>
    <cellStyle name="Currency 2 2 2 6 2 2" xfId="19961"/>
    <cellStyle name="Currency 2 2 2 6 2 3" xfId="19962"/>
    <cellStyle name="Currency 2 2 2 6 3" xfId="19963"/>
    <cellStyle name="Currency 2 2 2 6 3 2" xfId="19964"/>
    <cellStyle name="Currency 2 2 2 6 3 3" xfId="19965"/>
    <cellStyle name="Currency 2 2 2 6 4" xfId="19966"/>
    <cellStyle name="Currency 2 2 2 6 4 2" xfId="19967"/>
    <cellStyle name="Currency 2 2 2 6 4 3" xfId="19968"/>
    <cellStyle name="Currency 2 2 2 6 5" xfId="19969"/>
    <cellStyle name="Currency 2 2 2 6 5 2" xfId="19970"/>
    <cellStyle name="Currency 2 2 2 6 5 3" xfId="19971"/>
    <cellStyle name="Currency 2 2 2 6 6" xfId="19972"/>
    <cellStyle name="Currency 2 2 2 6 7" xfId="19973"/>
    <cellStyle name="Currency 2 2 2 7" xfId="19974"/>
    <cellStyle name="Currency 2 2 2 7 2" xfId="19975"/>
    <cellStyle name="Currency 2 2 2 7 2 2" xfId="19976"/>
    <cellStyle name="Currency 2 2 2 7 2 3" xfId="19977"/>
    <cellStyle name="Currency 2 2 2 7 3" xfId="19978"/>
    <cellStyle name="Currency 2 2 2 7 3 2" xfId="19979"/>
    <cellStyle name="Currency 2 2 2 7 3 3" xfId="19980"/>
    <cellStyle name="Currency 2 2 2 7 4" xfId="19981"/>
    <cellStyle name="Currency 2 2 2 7 4 2" xfId="19982"/>
    <cellStyle name="Currency 2 2 2 7 4 3" xfId="19983"/>
    <cellStyle name="Currency 2 2 2 7 5" xfId="19984"/>
    <cellStyle name="Currency 2 2 2 7 5 2" xfId="19985"/>
    <cellStyle name="Currency 2 2 2 7 5 3" xfId="19986"/>
    <cellStyle name="Currency 2 2 2 7 6" xfId="19987"/>
    <cellStyle name="Currency 2 2 2 7 7" xfId="19988"/>
    <cellStyle name="Currency 2 2 2 8" xfId="19989"/>
    <cellStyle name="Currency 2 2 2 8 2" xfId="19990"/>
    <cellStyle name="Currency 2 2 2 8 2 2" xfId="19991"/>
    <cellStyle name="Currency 2 2 2 8 2 3" xfId="19992"/>
    <cellStyle name="Currency 2 2 2 8 3" xfId="19993"/>
    <cellStyle name="Currency 2 2 2 8 3 2" xfId="19994"/>
    <cellStyle name="Currency 2 2 2 8 3 3" xfId="19995"/>
    <cellStyle name="Currency 2 2 2 8 4" xfId="19996"/>
    <cellStyle name="Currency 2 2 2 8 4 2" xfId="19997"/>
    <cellStyle name="Currency 2 2 2 8 4 3" xfId="19998"/>
    <cellStyle name="Currency 2 2 2 8 5" xfId="19999"/>
    <cellStyle name="Currency 2 2 2 8 5 2" xfId="20000"/>
    <cellStyle name="Currency 2 2 2 8 5 3" xfId="20001"/>
    <cellStyle name="Currency 2 2 2 8 6" xfId="20002"/>
    <cellStyle name="Currency 2 2 2 8 7" xfId="20003"/>
    <cellStyle name="Currency 2 2 2 9" xfId="20004"/>
    <cellStyle name="Currency 2 2 2 9 2" xfId="20005"/>
    <cellStyle name="Currency 2 2 2 9 2 2" xfId="20006"/>
    <cellStyle name="Currency 2 2 2 9 2 3" xfId="20007"/>
    <cellStyle name="Currency 2 2 2 9 3" xfId="20008"/>
    <cellStyle name="Currency 2 2 2 9 3 2" xfId="20009"/>
    <cellStyle name="Currency 2 2 2 9 3 3" xfId="20010"/>
    <cellStyle name="Currency 2 2 2 9 4" xfId="20011"/>
    <cellStyle name="Currency 2 2 2 9 4 2" xfId="20012"/>
    <cellStyle name="Currency 2 2 2 9 4 3" xfId="20013"/>
    <cellStyle name="Currency 2 2 2 9 5" xfId="20014"/>
    <cellStyle name="Currency 2 2 2 9 5 2" xfId="20015"/>
    <cellStyle name="Currency 2 2 2 9 5 3" xfId="20016"/>
    <cellStyle name="Currency 2 2 2 9 6" xfId="20017"/>
    <cellStyle name="Currency 2 2 2 9 7" xfId="20018"/>
    <cellStyle name="Currency 2 2 3" xfId="871"/>
    <cellStyle name="Currency 2 2 3 10" xfId="20019"/>
    <cellStyle name="Currency 2 2 3 10 2" xfId="20020"/>
    <cellStyle name="Currency 2 2 3 10 3" xfId="20021"/>
    <cellStyle name="Currency 2 2 3 11" xfId="20022"/>
    <cellStyle name="Currency 2 2 3 11 2" xfId="20023"/>
    <cellStyle name="Currency 2 2 3 11 3" xfId="20024"/>
    <cellStyle name="Currency 2 2 3 12" xfId="20025"/>
    <cellStyle name="Currency 2 2 3 12 2" xfId="20026"/>
    <cellStyle name="Currency 2 2 3 12 3" xfId="20027"/>
    <cellStyle name="Currency 2 2 3 13" xfId="20028"/>
    <cellStyle name="Currency 2 2 3 14" xfId="20029"/>
    <cellStyle name="Currency 2 2 3 2" xfId="872"/>
    <cellStyle name="Currency 2 2 3 2 10" xfId="20030"/>
    <cellStyle name="Currency 2 2 3 2 11" xfId="20031"/>
    <cellStyle name="Currency 2 2 3 2 2" xfId="873"/>
    <cellStyle name="Currency 2 2 3 2 2 2" xfId="874"/>
    <cellStyle name="Currency 2 2 3 2 2 2 2" xfId="20032"/>
    <cellStyle name="Currency 2 2 3 2 2 2 2 2" xfId="20033"/>
    <cellStyle name="Currency 2 2 3 2 2 2 2 3" xfId="20034"/>
    <cellStyle name="Currency 2 2 3 2 2 2 3" xfId="20035"/>
    <cellStyle name="Currency 2 2 3 2 2 2 3 2" xfId="20036"/>
    <cellStyle name="Currency 2 2 3 2 2 2 3 3" xfId="20037"/>
    <cellStyle name="Currency 2 2 3 2 2 2 4" xfId="20038"/>
    <cellStyle name="Currency 2 2 3 2 2 2 4 2" xfId="20039"/>
    <cellStyle name="Currency 2 2 3 2 2 2 4 3" xfId="20040"/>
    <cellStyle name="Currency 2 2 3 2 2 2 5" xfId="20041"/>
    <cellStyle name="Currency 2 2 3 2 2 2 5 2" xfId="20042"/>
    <cellStyle name="Currency 2 2 3 2 2 2 5 3" xfId="20043"/>
    <cellStyle name="Currency 2 2 3 2 2 2 6" xfId="20044"/>
    <cellStyle name="Currency 2 2 3 2 2 2 7" xfId="20045"/>
    <cellStyle name="Currency 2 2 3 2 2 3" xfId="20046"/>
    <cellStyle name="Currency 2 2 3 2 2 3 2" xfId="20047"/>
    <cellStyle name="Currency 2 2 3 2 2 3 3" xfId="20048"/>
    <cellStyle name="Currency 2 2 3 2 2 4" xfId="20049"/>
    <cellStyle name="Currency 2 2 3 2 2 4 2" xfId="20050"/>
    <cellStyle name="Currency 2 2 3 2 2 4 3" xfId="20051"/>
    <cellStyle name="Currency 2 2 3 2 2 5" xfId="20052"/>
    <cellStyle name="Currency 2 2 3 2 2 5 2" xfId="20053"/>
    <cellStyle name="Currency 2 2 3 2 2 5 3" xfId="20054"/>
    <cellStyle name="Currency 2 2 3 2 2 6" xfId="20055"/>
    <cellStyle name="Currency 2 2 3 2 2 6 2" xfId="20056"/>
    <cellStyle name="Currency 2 2 3 2 2 6 3" xfId="20057"/>
    <cellStyle name="Currency 2 2 3 2 2 7" xfId="20058"/>
    <cellStyle name="Currency 2 2 3 2 2 8" xfId="20059"/>
    <cellStyle name="Currency 2 2 3 2 3" xfId="875"/>
    <cellStyle name="Currency 2 2 3 2 3 2" xfId="20060"/>
    <cellStyle name="Currency 2 2 3 2 3 2 2" xfId="20061"/>
    <cellStyle name="Currency 2 2 3 2 3 2 3" xfId="20062"/>
    <cellStyle name="Currency 2 2 3 2 3 3" xfId="20063"/>
    <cellStyle name="Currency 2 2 3 2 3 3 2" xfId="20064"/>
    <cellStyle name="Currency 2 2 3 2 3 3 3" xfId="20065"/>
    <cellStyle name="Currency 2 2 3 2 3 4" xfId="20066"/>
    <cellStyle name="Currency 2 2 3 2 3 4 2" xfId="20067"/>
    <cellStyle name="Currency 2 2 3 2 3 4 3" xfId="20068"/>
    <cellStyle name="Currency 2 2 3 2 3 5" xfId="20069"/>
    <cellStyle name="Currency 2 2 3 2 3 5 2" xfId="20070"/>
    <cellStyle name="Currency 2 2 3 2 3 5 3" xfId="20071"/>
    <cellStyle name="Currency 2 2 3 2 3 6" xfId="20072"/>
    <cellStyle name="Currency 2 2 3 2 3 7" xfId="20073"/>
    <cellStyle name="Currency 2 2 3 2 4" xfId="20074"/>
    <cellStyle name="Currency 2 2 3 2 4 2" xfId="20075"/>
    <cellStyle name="Currency 2 2 3 2 4 2 2" xfId="20076"/>
    <cellStyle name="Currency 2 2 3 2 4 2 3" xfId="20077"/>
    <cellStyle name="Currency 2 2 3 2 4 3" xfId="20078"/>
    <cellStyle name="Currency 2 2 3 2 4 3 2" xfId="20079"/>
    <cellStyle name="Currency 2 2 3 2 4 3 3" xfId="20080"/>
    <cellStyle name="Currency 2 2 3 2 4 4" xfId="20081"/>
    <cellStyle name="Currency 2 2 3 2 4 4 2" xfId="20082"/>
    <cellStyle name="Currency 2 2 3 2 4 4 3" xfId="20083"/>
    <cellStyle name="Currency 2 2 3 2 4 5" xfId="20084"/>
    <cellStyle name="Currency 2 2 3 2 4 5 2" xfId="20085"/>
    <cellStyle name="Currency 2 2 3 2 4 5 3" xfId="20086"/>
    <cellStyle name="Currency 2 2 3 2 4 6" xfId="20087"/>
    <cellStyle name="Currency 2 2 3 2 4 7" xfId="20088"/>
    <cellStyle name="Currency 2 2 3 2 5" xfId="20089"/>
    <cellStyle name="Currency 2 2 3 2 5 2" xfId="20090"/>
    <cellStyle name="Currency 2 2 3 2 5 2 2" xfId="20091"/>
    <cellStyle name="Currency 2 2 3 2 5 2 3" xfId="20092"/>
    <cellStyle name="Currency 2 2 3 2 5 3" xfId="20093"/>
    <cellStyle name="Currency 2 2 3 2 5 3 2" xfId="20094"/>
    <cellStyle name="Currency 2 2 3 2 5 3 3" xfId="20095"/>
    <cellStyle name="Currency 2 2 3 2 5 4" xfId="20096"/>
    <cellStyle name="Currency 2 2 3 2 5 4 2" xfId="20097"/>
    <cellStyle name="Currency 2 2 3 2 5 4 3" xfId="20098"/>
    <cellStyle name="Currency 2 2 3 2 5 5" xfId="20099"/>
    <cellStyle name="Currency 2 2 3 2 5 5 2" xfId="20100"/>
    <cellStyle name="Currency 2 2 3 2 5 5 3" xfId="20101"/>
    <cellStyle name="Currency 2 2 3 2 5 6" xfId="20102"/>
    <cellStyle name="Currency 2 2 3 2 5 7" xfId="20103"/>
    <cellStyle name="Currency 2 2 3 2 6" xfId="20104"/>
    <cellStyle name="Currency 2 2 3 2 6 2" xfId="20105"/>
    <cellStyle name="Currency 2 2 3 2 6 3" xfId="20106"/>
    <cellStyle name="Currency 2 2 3 2 7" xfId="20107"/>
    <cellStyle name="Currency 2 2 3 2 7 2" xfId="20108"/>
    <cellStyle name="Currency 2 2 3 2 7 3" xfId="20109"/>
    <cellStyle name="Currency 2 2 3 2 8" xfId="20110"/>
    <cellStyle name="Currency 2 2 3 2 8 2" xfId="20111"/>
    <cellStyle name="Currency 2 2 3 2 8 3" xfId="20112"/>
    <cellStyle name="Currency 2 2 3 2 9" xfId="20113"/>
    <cellStyle name="Currency 2 2 3 2 9 2" xfId="20114"/>
    <cellStyle name="Currency 2 2 3 2 9 3" xfId="20115"/>
    <cellStyle name="Currency 2 2 3 3" xfId="876"/>
    <cellStyle name="Currency 2 2 3 3 2" xfId="877"/>
    <cellStyle name="Currency 2 2 3 3 2 2" xfId="20116"/>
    <cellStyle name="Currency 2 2 3 3 2 2 2" xfId="20117"/>
    <cellStyle name="Currency 2 2 3 3 2 2 3" xfId="20118"/>
    <cellStyle name="Currency 2 2 3 3 2 3" xfId="20119"/>
    <cellStyle name="Currency 2 2 3 3 2 3 2" xfId="20120"/>
    <cellStyle name="Currency 2 2 3 3 2 3 3" xfId="20121"/>
    <cellStyle name="Currency 2 2 3 3 2 4" xfId="20122"/>
    <cellStyle name="Currency 2 2 3 3 2 4 2" xfId="20123"/>
    <cellStyle name="Currency 2 2 3 3 2 4 3" xfId="20124"/>
    <cellStyle name="Currency 2 2 3 3 2 5" xfId="20125"/>
    <cellStyle name="Currency 2 2 3 3 2 5 2" xfId="20126"/>
    <cellStyle name="Currency 2 2 3 3 2 5 3" xfId="20127"/>
    <cellStyle name="Currency 2 2 3 3 2 6" xfId="20128"/>
    <cellStyle name="Currency 2 2 3 3 2 7" xfId="20129"/>
    <cellStyle name="Currency 2 2 3 3 3" xfId="20130"/>
    <cellStyle name="Currency 2 2 3 3 3 2" xfId="20131"/>
    <cellStyle name="Currency 2 2 3 3 3 3" xfId="20132"/>
    <cellStyle name="Currency 2 2 3 3 4" xfId="20133"/>
    <cellStyle name="Currency 2 2 3 3 4 2" xfId="20134"/>
    <cellStyle name="Currency 2 2 3 3 4 3" xfId="20135"/>
    <cellStyle name="Currency 2 2 3 3 5" xfId="20136"/>
    <cellStyle name="Currency 2 2 3 3 5 2" xfId="20137"/>
    <cellStyle name="Currency 2 2 3 3 5 3" xfId="20138"/>
    <cellStyle name="Currency 2 2 3 3 6" xfId="20139"/>
    <cellStyle name="Currency 2 2 3 3 6 2" xfId="20140"/>
    <cellStyle name="Currency 2 2 3 3 6 3" xfId="20141"/>
    <cellStyle name="Currency 2 2 3 3 7" xfId="20142"/>
    <cellStyle name="Currency 2 2 3 3 8" xfId="20143"/>
    <cellStyle name="Currency 2 2 3 4" xfId="878"/>
    <cellStyle name="Currency 2 2 3 4 2" xfId="20144"/>
    <cellStyle name="Currency 2 2 3 4 2 2" xfId="20145"/>
    <cellStyle name="Currency 2 2 3 4 2 2 2" xfId="20146"/>
    <cellStyle name="Currency 2 2 3 4 2 2 3" xfId="20147"/>
    <cellStyle name="Currency 2 2 3 4 2 3" xfId="20148"/>
    <cellStyle name="Currency 2 2 3 4 2 3 2" xfId="20149"/>
    <cellStyle name="Currency 2 2 3 4 2 3 3" xfId="20150"/>
    <cellStyle name="Currency 2 2 3 4 2 4" xfId="20151"/>
    <cellStyle name="Currency 2 2 3 4 2 4 2" xfId="20152"/>
    <cellStyle name="Currency 2 2 3 4 2 4 3" xfId="20153"/>
    <cellStyle name="Currency 2 2 3 4 2 5" xfId="20154"/>
    <cellStyle name="Currency 2 2 3 4 2 5 2" xfId="20155"/>
    <cellStyle name="Currency 2 2 3 4 2 5 3" xfId="20156"/>
    <cellStyle name="Currency 2 2 3 4 2 6" xfId="20157"/>
    <cellStyle name="Currency 2 2 3 4 2 7" xfId="20158"/>
    <cellStyle name="Currency 2 2 3 4 3" xfId="20159"/>
    <cellStyle name="Currency 2 2 3 4 3 2" xfId="20160"/>
    <cellStyle name="Currency 2 2 3 4 3 3" xfId="20161"/>
    <cellStyle name="Currency 2 2 3 4 4" xfId="20162"/>
    <cellStyle name="Currency 2 2 3 4 4 2" xfId="20163"/>
    <cellStyle name="Currency 2 2 3 4 4 3" xfId="20164"/>
    <cellStyle name="Currency 2 2 3 4 5" xfId="20165"/>
    <cellStyle name="Currency 2 2 3 4 5 2" xfId="20166"/>
    <cellStyle name="Currency 2 2 3 4 5 3" xfId="20167"/>
    <cellStyle name="Currency 2 2 3 4 6" xfId="20168"/>
    <cellStyle name="Currency 2 2 3 4 6 2" xfId="20169"/>
    <cellStyle name="Currency 2 2 3 4 6 3" xfId="20170"/>
    <cellStyle name="Currency 2 2 3 4 7" xfId="20171"/>
    <cellStyle name="Currency 2 2 3 4 8" xfId="20172"/>
    <cellStyle name="Currency 2 2 3 5" xfId="20173"/>
    <cellStyle name="Currency 2 2 3 5 2" xfId="20174"/>
    <cellStyle name="Currency 2 2 3 5 2 2" xfId="20175"/>
    <cellStyle name="Currency 2 2 3 5 2 3" xfId="20176"/>
    <cellStyle name="Currency 2 2 3 5 3" xfId="20177"/>
    <cellStyle name="Currency 2 2 3 5 3 2" xfId="20178"/>
    <cellStyle name="Currency 2 2 3 5 3 3" xfId="20179"/>
    <cellStyle name="Currency 2 2 3 5 4" xfId="20180"/>
    <cellStyle name="Currency 2 2 3 5 4 2" xfId="20181"/>
    <cellStyle name="Currency 2 2 3 5 4 3" xfId="20182"/>
    <cellStyle name="Currency 2 2 3 5 5" xfId="20183"/>
    <cellStyle name="Currency 2 2 3 5 5 2" xfId="20184"/>
    <cellStyle name="Currency 2 2 3 5 5 3" xfId="20185"/>
    <cellStyle name="Currency 2 2 3 5 6" xfId="20186"/>
    <cellStyle name="Currency 2 2 3 5 7" xfId="20187"/>
    <cellStyle name="Currency 2 2 3 6" xfId="20188"/>
    <cellStyle name="Currency 2 2 3 6 2" xfId="20189"/>
    <cellStyle name="Currency 2 2 3 6 2 2" xfId="20190"/>
    <cellStyle name="Currency 2 2 3 6 2 3" xfId="20191"/>
    <cellStyle name="Currency 2 2 3 6 3" xfId="20192"/>
    <cellStyle name="Currency 2 2 3 6 3 2" xfId="20193"/>
    <cellStyle name="Currency 2 2 3 6 3 3" xfId="20194"/>
    <cellStyle name="Currency 2 2 3 6 4" xfId="20195"/>
    <cellStyle name="Currency 2 2 3 6 4 2" xfId="20196"/>
    <cellStyle name="Currency 2 2 3 6 4 3" xfId="20197"/>
    <cellStyle name="Currency 2 2 3 6 5" xfId="20198"/>
    <cellStyle name="Currency 2 2 3 6 5 2" xfId="20199"/>
    <cellStyle name="Currency 2 2 3 6 5 3" xfId="20200"/>
    <cellStyle name="Currency 2 2 3 6 6" xfId="20201"/>
    <cellStyle name="Currency 2 2 3 6 7" xfId="20202"/>
    <cellStyle name="Currency 2 2 3 7" xfId="20203"/>
    <cellStyle name="Currency 2 2 3 7 2" xfId="20204"/>
    <cellStyle name="Currency 2 2 3 7 2 2" xfId="20205"/>
    <cellStyle name="Currency 2 2 3 7 2 3" xfId="20206"/>
    <cellStyle name="Currency 2 2 3 7 3" xfId="20207"/>
    <cellStyle name="Currency 2 2 3 7 3 2" xfId="20208"/>
    <cellStyle name="Currency 2 2 3 7 3 3" xfId="20209"/>
    <cellStyle name="Currency 2 2 3 7 4" xfId="20210"/>
    <cellStyle name="Currency 2 2 3 7 4 2" xfId="20211"/>
    <cellStyle name="Currency 2 2 3 7 4 3" xfId="20212"/>
    <cellStyle name="Currency 2 2 3 7 5" xfId="20213"/>
    <cellStyle name="Currency 2 2 3 7 5 2" xfId="20214"/>
    <cellStyle name="Currency 2 2 3 7 5 3" xfId="20215"/>
    <cellStyle name="Currency 2 2 3 7 6" xfId="20216"/>
    <cellStyle name="Currency 2 2 3 7 7" xfId="20217"/>
    <cellStyle name="Currency 2 2 3 8" xfId="20218"/>
    <cellStyle name="Currency 2 2 3 8 2" xfId="20219"/>
    <cellStyle name="Currency 2 2 3 8 2 2" xfId="20220"/>
    <cellStyle name="Currency 2 2 3 8 2 3" xfId="20221"/>
    <cellStyle name="Currency 2 2 3 8 3" xfId="20222"/>
    <cellStyle name="Currency 2 2 3 8 3 2" xfId="20223"/>
    <cellStyle name="Currency 2 2 3 8 3 3" xfId="20224"/>
    <cellStyle name="Currency 2 2 3 8 4" xfId="20225"/>
    <cellStyle name="Currency 2 2 3 8 4 2" xfId="20226"/>
    <cellStyle name="Currency 2 2 3 8 4 3" xfId="20227"/>
    <cellStyle name="Currency 2 2 3 8 5" xfId="20228"/>
    <cellStyle name="Currency 2 2 3 8 5 2" xfId="20229"/>
    <cellStyle name="Currency 2 2 3 8 5 3" xfId="20230"/>
    <cellStyle name="Currency 2 2 3 8 6" xfId="20231"/>
    <cellStyle name="Currency 2 2 3 8 7" xfId="20232"/>
    <cellStyle name="Currency 2 2 3 9" xfId="20233"/>
    <cellStyle name="Currency 2 2 3 9 2" xfId="20234"/>
    <cellStyle name="Currency 2 2 3 9 3" xfId="20235"/>
    <cellStyle name="Currency 2 2 4" xfId="879"/>
    <cellStyle name="Currency 2 2 4 10" xfId="20236"/>
    <cellStyle name="Currency 2 2 4 11" xfId="20237"/>
    <cellStyle name="Currency 2 2 4 2" xfId="880"/>
    <cellStyle name="Currency 2 2 4 2 2" xfId="881"/>
    <cellStyle name="Currency 2 2 4 2 2 2" xfId="882"/>
    <cellStyle name="Currency 2 2 4 2 2 2 2" xfId="20238"/>
    <cellStyle name="Currency 2 2 4 2 2 2 3" xfId="20239"/>
    <cellStyle name="Currency 2 2 4 2 2 3" xfId="20240"/>
    <cellStyle name="Currency 2 2 4 2 2 3 2" xfId="20241"/>
    <cellStyle name="Currency 2 2 4 2 2 3 3" xfId="20242"/>
    <cellStyle name="Currency 2 2 4 2 2 4" xfId="20243"/>
    <cellStyle name="Currency 2 2 4 2 2 4 2" xfId="20244"/>
    <cellStyle name="Currency 2 2 4 2 2 4 3" xfId="20245"/>
    <cellStyle name="Currency 2 2 4 2 2 5" xfId="20246"/>
    <cellStyle name="Currency 2 2 4 2 2 5 2" xfId="20247"/>
    <cellStyle name="Currency 2 2 4 2 2 5 3" xfId="20248"/>
    <cellStyle name="Currency 2 2 4 2 2 6" xfId="20249"/>
    <cellStyle name="Currency 2 2 4 2 2 7" xfId="20250"/>
    <cellStyle name="Currency 2 2 4 2 3" xfId="883"/>
    <cellStyle name="Currency 2 2 4 2 3 2" xfId="20251"/>
    <cellStyle name="Currency 2 2 4 2 3 3" xfId="20252"/>
    <cellStyle name="Currency 2 2 4 2 4" xfId="20253"/>
    <cellStyle name="Currency 2 2 4 2 4 2" xfId="20254"/>
    <cellStyle name="Currency 2 2 4 2 4 3" xfId="20255"/>
    <cellStyle name="Currency 2 2 4 2 5" xfId="20256"/>
    <cellStyle name="Currency 2 2 4 2 5 2" xfId="20257"/>
    <cellStyle name="Currency 2 2 4 2 5 3" xfId="20258"/>
    <cellStyle name="Currency 2 2 4 2 6" xfId="20259"/>
    <cellStyle name="Currency 2 2 4 2 6 2" xfId="20260"/>
    <cellStyle name="Currency 2 2 4 2 6 3" xfId="20261"/>
    <cellStyle name="Currency 2 2 4 2 7" xfId="20262"/>
    <cellStyle name="Currency 2 2 4 2 8" xfId="20263"/>
    <cellStyle name="Currency 2 2 4 3" xfId="884"/>
    <cellStyle name="Currency 2 2 4 3 2" xfId="885"/>
    <cellStyle name="Currency 2 2 4 3 2 2" xfId="20264"/>
    <cellStyle name="Currency 2 2 4 3 2 3" xfId="20265"/>
    <cellStyle name="Currency 2 2 4 3 3" xfId="20266"/>
    <cellStyle name="Currency 2 2 4 3 3 2" xfId="20267"/>
    <cellStyle name="Currency 2 2 4 3 3 3" xfId="20268"/>
    <cellStyle name="Currency 2 2 4 3 4" xfId="20269"/>
    <cellStyle name="Currency 2 2 4 3 4 2" xfId="20270"/>
    <cellStyle name="Currency 2 2 4 3 4 3" xfId="20271"/>
    <cellStyle name="Currency 2 2 4 3 5" xfId="20272"/>
    <cellStyle name="Currency 2 2 4 3 5 2" xfId="20273"/>
    <cellStyle name="Currency 2 2 4 3 5 3" xfId="20274"/>
    <cellStyle name="Currency 2 2 4 3 6" xfId="20275"/>
    <cellStyle name="Currency 2 2 4 3 7" xfId="20276"/>
    <cellStyle name="Currency 2 2 4 4" xfId="886"/>
    <cellStyle name="Currency 2 2 4 4 2" xfId="20277"/>
    <cellStyle name="Currency 2 2 4 4 2 2" xfId="20278"/>
    <cellStyle name="Currency 2 2 4 4 2 3" xfId="20279"/>
    <cellStyle name="Currency 2 2 4 4 3" xfId="20280"/>
    <cellStyle name="Currency 2 2 4 4 3 2" xfId="20281"/>
    <cellStyle name="Currency 2 2 4 4 3 3" xfId="20282"/>
    <cellStyle name="Currency 2 2 4 4 4" xfId="20283"/>
    <cellStyle name="Currency 2 2 4 4 4 2" xfId="20284"/>
    <cellStyle name="Currency 2 2 4 4 4 3" xfId="20285"/>
    <cellStyle name="Currency 2 2 4 4 5" xfId="20286"/>
    <cellStyle name="Currency 2 2 4 4 5 2" xfId="20287"/>
    <cellStyle name="Currency 2 2 4 4 5 3" xfId="20288"/>
    <cellStyle name="Currency 2 2 4 4 6" xfId="20289"/>
    <cellStyle name="Currency 2 2 4 4 7" xfId="20290"/>
    <cellStyle name="Currency 2 2 4 5" xfId="20291"/>
    <cellStyle name="Currency 2 2 4 5 2" xfId="20292"/>
    <cellStyle name="Currency 2 2 4 5 2 2" xfId="20293"/>
    <cellStyle name="Currency 2 2 4 5 2 3" xfId="20294"/>
    <cellStyle name="Currency 2 2 4 5 3" xfId="20295"/>
    <cellStyle name="Currency 2 2 4 5 3 2" xfId="20296"/>
    <cellStyle name="Currency 2 2 4 5 3 3" xfId="20297"/>
    <cellStyle name="Currency 2 2 4 5 4" xfId="20298"/>
    <cellStyle name="Currency 2 2 4 5 4 2" xfId="20299"/>
    <cellStyle name="Currency 2 2 4 5 4 3" xfId="20300"/>
    <cellStyle name="Currency 2 2 4 5 5" xfId="20301"/>
    <cellStyle name="Currency 2 2 4 5 5 2" xfId="20302"/>
    <cellStyle name="Currency 2 2 4 5 5 3" xfId="20303"/>
    <cellStyle name="Currency 2 2 4 5 6" xfId="20304"/>
    <cellStyle name="Currency 2 2 4 5 7" xfId="20305"/>
    <cellStyle name="Currency 2 2 4 6" xfId="20306"/>
    <cellStyle name="Currency 2 2 4 6 2" xfId="20307"/>
    <cellStyle name="Currency 2 2 4 6 3" xfId="20308"/>
    <cellStyle name="Currency 2 2 4 7" xfId="20309"/>
    <cellStyle name="Currency 2 2 4 7 2" xfId="20310"/>
    <cellStyle name="Currency 2 2 4 7 3" xfId="20311"/>
    <cellStyle name="Currency 2 2 4 8" xfId="20312"/>
    <cellStyle name="Currency 2 2 4 8 2" xfId="20313"/>
    <cellStyle name="Currency 2 2 4 8 3" xfId="20314"/>
    <cellStyle name="Currency 2 2 4 9" xfId="20315"/>
    <cellStyle name="Currency 2 2 4 9 2" xfId="20316"/>
    <cellStyle name="Currency 2 2 4 9 3" xfId="20317"/>
    <cellStyle name="Currency 2 2 5" xfId="1543"/>
    <cellStyle name="Currency 2 2 5 2" xfId="20319"/>
    <cellStyle name="Currency 2 2 5 2 2" xfId="20320"/>
    <cellStyle name="Currency 2 2 5 2 2 2" xfId="20321"/>
    <cellStyle name="Currency 2 2 5 2 2 3" xfId="20322"/>
    <cellStyle name="Currency 2 2 5 2 3" xfId="20323"/>
    <cellStyle name="Currency 2 2 5 2 3 2" xfId="20324"/>
    <cellStyle name="Currency 2 2 5 2 3 3" xfId="20325"/>
    <cellStyle name="Currency 2 2 5 2 4" xfId="20326"/>
    <cellStyle name="Currency 2 2 5 2 4 2" xfId="20327"/>
    <cellStyle name="Currency 2 2 5 2 4 3" xfId="20328"/>
    <cellStyle name="Currency 2 2 5 2 5" xfId="20329"/>
    <cellStyle name="Currency 2 2 5 2 5 2" xfId="20330"/>
    <cellStyle name="Currency 2 2 5 2 5 3" xfId="20331"/>
    <cellStyle name="Currency 2 2 5 2 6" xfId="20332"/>
    <cellStyle name="Currency 2 2 5 2 7" xfId="20333"/>
    <cellStyle name="Currency 2 2 5 3" xfId="20334"/>
    <cellStyle name="Currency 2 2 5 3 2" xfId="20335"/>
    <cellStyle name="Currency 2 2 5 3 3" xfId="20336"/>
    <cellStyle name="Currency 2 2 5 4" xfId="20337"/>
    <cellStyle name="Currency 2 2 5 4 2" xfId="20338"/>
    <cellStyle name="Currency 2 2 5 4 3" xfId="20339"/>
    <cellStyle name="Currency 2 2 5 5" xfId="20340"/>
    <cellStyle name="Currency 2 2 5 5 2" xfId="20341"/>
    <cellStyle name="Currency 2 2 5 5 3" xfId="20342"/>
    <cellStyle name="Currency 2 2 5 6" xfId="20343"/>
    <cellStyle name="Currency 2 2 5 6 2" xfId="20344"/>
    <cellStyle name="Currency 2 2 5 6 3" xfId="20345"/>
    <cellStyle name="Currency 2 2 5 7" xfId="20346"/>
    <cellStyle name="Currency 2 2 5 8" xfId="20347"/>
    <cellStyle name="Currency 2 2 5 9" xfId="20318"/>
    <cellStyle name="Currency 2 2 6" xfId="20348"/>
    <cellStyle name="Currency 2 2 6 2" xfId="20349"/>
    <cellStyle name="Currency 2 2 6 2 2" xfId="20350"/>
    <cellStyle name="Currency 2 2 6 2 2 2" xfId="20351"/>
    <cellStyle name="Currency 2 2 6 2 2 3" xfId="20352"/>
    <cellStyle name="Currency 2 2 6 2 3" xfId="20353"/>
    <cellStyle name="Currency 2 2 6 2 3 2" xfId="20354"/>
    <cellStyle name="Currency 2 2 6 2 3 3" xfId="20355"/>
    <cellStyle name="Currency 2 2 6 2 4" xfId="20356"/>
    <cellStyle name="Currency 2 2 6 2 4 2" xfId="20357"/>
    <cellStyle name="Currency 2 2 6 2 4 3" xfId="20358"/>
    <cellStyle name="Currency 2 2 6 2 5" xfId="20359"/>
    <cellStyle name="Currency 2 2 6 2 5 2" xfId="20360"/>
    <cellStyle name="Currency 2 2 6 2 5 3" xfId="20361"/>
    <cellStyle name="Currency 2 2 6 2 6" xfId="20362"/>
    <cellStyle name="Currency 2 2 6 2 7" xfId="20363"/>
    <cellStyle name="Currency 2 2 6 3" xfId="20364"/>
    <cellStyle name="Currency 2 2 6 3 2" xfId="20365"/>
    <cellStyle name="Currency 2 2 6 3 3" xfId="20366"/>
    <cellStyle name="Currency 2 2 6 4" xfId="20367"/>
    <cellStyle name="Currency 2 2 6 4 2" xfId="20368"/>
    <cellStyle name="Currency 2 2 6 4 3" xfId="20369"/>
    <cellStyle name="Currency 2 2 6 5" xfId="20370"/>
    <cellStyle name="Currency 2 2 6 5 2" xfId="20371"/>
    <cellStyle name="Currency 2 2 6 5 3" xfId="20372"/>
    <cellStyle name="Currency 2 2 6 6" xfId="20373"/>
    <cellStyle name="Currency 2 2 6 6 2" xfId="20374"/>
    <cellStyle name="Currency 2 2 6 6 3" xfId="20375"/>
    <cellStyle name="Currency 2 2 6 7" xfId="20376"/>
    <cellStyle name="Currency 2 2 6 8" xfId="20377"/>
    <cellStyle name="Currency 2 2 7" xfId="20378"/>
    <cellStyle name="Currency 2 2 7 2" xfId="20379"/>
    <cellStyle name="Currency 2 2 7 2 2" xfId="20380"/>
    <cellStyle name="Currency 2 2 7 2 3" xfId="20381"/>
    <cellStyle name="Currency 2 2 7 3" xfId="20382"/>
    <cellStyle name="Currency 2 2 7 3 2" xfId="20383"/>
    <cellStyle name="Currency 2 2 7 3 3" xfId="20384"/>
    <cellStyle name="Currency 2 2 7 4" xfId="20385"/>
    <cellStyle name="Currency 2 2 7 4 2" xfId="20386"/>
    <cellStyle name="Currency 2 2 7 4 3" xfId="20387"/>
    <cellStyle name="Currency 2 2 7 5" xfId="20388"/>
    <cellStyle name="Currency 2 2 7 5 2" xfId="20389"/>
    <cellStyle name="Currency 2 2 7 5 3" xfId="20390"/>
    <cellStyle name="Currency 2 2 7 6" xfId="20391"/>
    <cellStyle name="Currency 2 2 7 7" xfId="20392"/>
    <cellStyle name="Currency 2 2 8" xfId="20393"/>
    <cellStyle name="Currency 2 2 8 2" xfId="20394"/>
    <cellStyle name="Currency 2 2 8 2 2" xfId="20395"/>
    <cellStyle name="Currency 2 2 8 2 3" xfId="20396"/>
    <cellStyle name="Currency 2 2 8 3" xfId="20397"/>
    <cellStyle name="Currency 2 2 8 3 2" xfId="20398"/>
    <cellStyle name="Currency 2 2 8 3 3" xfId="20399"/>
    <cellStyle name="Currency 2 2 8 4" xfId="20400"/>
    <cellStyle name="Currency 2 2 8 4 2" xfId="20401"/>
    <cellStyle name="Currency 2 2 8 4 3" xfId="20402"/>
    <cellStyle name="Currency 2 2 8 5" xfId="20403"/>
    <cellStyle name="Currency 2 2 8 5 2" xfId="20404"/>
    <cellStyle name="Currency 2 2 8 5 3" xfId="20405"/>
    <cellStyle name="Currency 2 2 8 6" xfId="20406"/>
    <cellStyle name="Currency 2 2 8 7" xfId="20407"/>
    <cellStyle name="Currency 2 2 9" xfId="20408"/>
    <cellStyle name="Currency 2 2 9 2" xfId="20409"/>
    <cellStyle name="Currency 2 2 9 2 2" xfId="20410"/>
    <cellStyle name="Currency 2 2 9 2 3" xfId="20411"/>
    <cellStyle name="Currency 2 2 9 3" xfId="20412"/>
    <cellStyle name="Currency 2 2 9 3 2" xfId="20413"/>
    <cellStyle name="Currency 2 2 9 3 3" xfId="20414"/>
    <cellStyle name="Currency 2 2 9 4" xfId="20415"/>
    <cellStyle name="Currency 2 2 9 4 2" xfId="20416"/>
    <cellStyle name="Currency 2 2 9 4 3" xfId="20417"/>
    <cellStyle name="Currency 2 2 9 5" xfId="20418"/>
    <cellStyle name="Currency 2 2 9 5 2" xfId="20419"/>
    <cellStyle name="Currency 2 2 9 5 3" xfId="20420"/>
    <cellStyle name="Currency 2 2 9 6" xfId="20421"/>
    <cellStyle name="Currency 2 2 9 7" xfId="20422"/>
    <cellStyle name="Currency 2 20" xfId="19526"/>
    <cellStyle name="Currency 2 3" xfId="1544"/>
    <cellStyle name="Currency 2 3 10" xfId="20424"/>
    <cellStyle name="Currency 2 3 11" xfId="20425"/>
    <cellStyle name="Currency 2 3 12" xfId="20423"/>
    <cellStyle name="Currency 2 3 2" xfId="20426"/>
    <cellStyle name="Currency 2 3 2 2" xfId="20427"/>
    <cellStyle name="Currency 2 3 2 2 2" xfId="20428"/>
    <cellStyle name="Currency 2 3 2 2 2 2" xfId="20429"/>
    <cellStyle name="Currency 2 3 2 2 2 3" xfId="20430"/>
    <cellStyle name="Currency 2 3 2 2 3" xfId="20431"/>
    <cellStyle name="Currency 2 3 2 2 3 2" xfId="20432"/>
    <cellStyle name="Currency 2 3 2 2 3 3" xfId="20433"/>
    <cellStyle name="Currency 2 3 2 2 4" xfId="20434"/>
    <cellStyle name="Currency 2 3 2 2 4 2" xfId="20435"/>
    <cellStyle name="Currency 2 3 2 2 4 3" xfId="20436"/>
    <cellStyle name="Currency 2 3 2 2 5" xfId="20437"/>
    <cellStyle name="Currency 2 3 2 2 5 2" xfId="20438"/>
    <cellStyle name="Currency 2 3 2 2 5 3" xfId="20439"/>
    <cellStyle name="Currency 2 3 2 2 6" xfId="20440"/>
    <cellStyle name="Currency 2 3 2 2 7" xfId="20441"/>
    <cellStyle name="Currency 2 3 2 3" xfId="20442"/>
    <cellStyle name="Currency 2 3 2 3 2" xfId="20443"/>
    <cellStyle name="Currency 2 3 2 3 3" xfId="20444"/>
    <cellStyle name="Currency 2 3 2 4" xfId="20445"/>
    <cellStyle name="Currency 2 3 2 4 2" xfId="20446"/>
    <cellStyle name="Currency 2 3 2 4 3" xfId="20447"/>
    <cellStyle name="Currency 2 3 2 5" xfId="20448"/>
    <cellStyle name="Currency 2 3 2 5 2" xfId="20449"/>
    <cellStyle name="Currency 2 3 2 5 3" xfId="20450"/>
    <cellStyle name="Currency 2 3 2 6" xfId="20451"/>
    <cellStyle name="Currency 2 3 2 6 2" xfId="20452"/>
    <cellStyle name="Currency 2 3 2 6 3" xfId="20453"/>
    <cellStyle name="Currency 2 3 2 7" xfId="20454"/>
    <cellStyle name="Currency 2 3 2 8" xfId="20455"/>
    <cellStyle name="Currency 2 3 3" xfId="20456"/>
    <cellStyle name="Currency 2 3 3 2" xfId="20457"/>
    <cellStyle name="Currency 2 3 3 2 2" xfId="20458"/>
    <cellStyle name="Currency 2 3 3 2 3" xfId="20459"/>
    <cellStyle name="Currency 2 3 3 3" xfId="20460"/>
    <cellStyle name="Currency 2 3 3 3 2" xfId="20461"/>
    <cellStyle name="Currency 2 3 3 3 3" xfId="20462"/>
    <cellStyle name="Currency 2 3 3 4" xfId="20463"/>
    <cellStyle name="Currency 2 3 3 4 2" xfId="20464"/>
    <cellStyle name="Currency 2 3 3 4 3" xfId="20465"/>
    <cellStyle name="Currency 2 3 3 5" xfId="20466"/>
    <cellStyle name="Currency 2 3 3 5 2" xfId="20467"/>
    <cellStyle name="Currency 2 3 3 5 3" xfId="20468"/>
    <cellStyle name="Currency 2 3 3 6" xfId="20469"/>
    <cellStyle name="Currency 2 3 3 7" xfId="20470"/>
    <cellStyle name="Currency 2 3 4" xfId="20471"/>
    <cellStyle name="Currency 2 3 4 2" xfId="20472"/>
    <cellStyle name="Currency 2 3 4 2 2" xfId="20473"/>
    <cellStyle name="Currency 2 3 4 2 3" xfId="20474"/>
    <cellStyle name="Currency 2 3 4 3" xfId="20475"/>
    <cellStyle name="Currency 2 3 4 3 2" xfId="20476"/>
    <cellStyle name="Currency 2 3 4 3 3" xfId="20477"/>
    <cellStyle name="Currency 2 3 4 4" xfId="20478"/>
    <cellStyle name="Currency 2 3 4 4 2" xfId="20479"/>
    <cellStyle name="Currency 2 3 4 4 3" xfId="20480"/>
    <cellStyle name="Currency 2 3 4 5" xfId="20481"/>
    <cellStyle name="Currency 2 3 4 5 2" xfId="20482"/>
    <cellStyle name="Currency 2 3 4 5 3" xfId="20483"/>
    <cellStyle name="Currency 2 3 4 6" xfId="20484"/>
    <cellStyle name="Currency 2 3 4 7" xfId="20485"/>
    <cellStyle name="Currency 2 3 5" xfId="20486"/>
    <cellStyle name="Currency 2 3 5 2" xfId="20487"/>
    <cellStyle name="Currency 2 3 5 2 2" xfId="20488"/>
    <cellStyle name="Currency 2 3 5 2 3" xfId="20489"/>
    <cellStyle name="Currency 2 3 5 3" xfId="20490"/>
    <cellStyle name="Currency 2 3 5 3 2" xfId="20491"/>
    <cellStyle name="Currency 2 3 5 3 3" xfId="20492"/>
    <cellStyle name="Currency 2 3 5 4" xfId="20493"/>
    <cellStyle name="Currency 2 3 5 4 2" xfId="20494"/>
    <cellStyle name="Currency 2 3 5 4 3" xfId="20495"/>
    <cellStyle name="Currency 2 3 5 5" xfId="20496"/>
    <cellStyle name="Currency 2 3 5 5 2" xfId="20497"/>
    <cellStyle name="Currency 2 3 5 5 3" xfId="20498"/>
    <cellStyle name="Currency 2 3 5 6" xfId="20499"/>
    <cellStyle name="Currency 2 3 5 7" xfId="20500"/>
    <cellStyle name="Currency 2 3 6" xfId="20501"/>
    <cellStyle name="Currency 2 3 6 2" xfId="20502"/>
    <cellStyle name="Currency 2 3 6 3" xfId="20503"/>
    <cellStyle name="Currency 2 3 7" xfId="20504"/>
    <cellStyle name="Currency 2 3 7 2" xfId="20505"/>
    <cellStyle name="Currency 2 3 7 3" xfId="20506"/>
    <cellStyle name="Currency 2 3 8" xfId="20507"/>
    <cellStyle name="Currency 2 3 8 2" xfId="20508"/>
    <cellStyle name="Currency 2 3 8 3" xfId="20509"/>
    <cellStyle name="Currency 2 3 9" xfId="20510"/>
    <cellStyle name="Currency 2 3 9 2" xfId="20511"/>
    <cellStyle name="Currency 2 3 9 3" xfId="20512"/>
    <cellStyle name="Currency 2 4" xfId="20513"/>
    <cellStyle name="Currency 2 4 10" xfId="20514"/>
    <cellStyle name="Currency 2 4 11" xfId="20515"/>
    <cellStyle name="Currency 2 4 2" xfId="20516"/>
    <cellStyle name="Currency 2 4 2 2" xfId="20517"/>
    <cellStyle name="Currency 2 4 2 2 2" xfId="20518"/>
    <cellStyle name="Currency 2 4 2 2 2 2" xfId="20519"/>
    <cellStyle name="Currency 2 4 2 2 2 3" xfId="20520"/>
    <cellStyle name="Currency 2 4 2 2 3" xfId="20521"/>
    <cellStyle name="Currency 2 4 2 2 3 2" xfId="20522"/>
    <cellStyle name="Currency 2 4 2 2 3 3" xfId="20523"/>
    <cellStyle name="Currency 2 4 2 2 4" xfId="20524"/>
    <cellStyle name="Currency 2 4 2 2 4 2" xfId="20525"/>
    <cellStyle name="Currency 2 4 2 2 4 3" xfId="20526"/>
    <cellStyle name="Currency 2 4 2 2 5" xfId="20527"/>
    <cellStyle name="Currency 2 4 2 2 5 2" xfId="20528"/>
    <cellStyle name="Currency 2 4 2 2 5 3" xfId="20529"/>
    <cellStyle name="Currency 2 4 2 2 6" xfId="20530"/>
    <cellStyle name="Currency 2 4 2 2 7" xfId="20531"/>
    <cellStyle name="Currency 2 4 2 3" xfId="20532"/>
    <cellStyle name="Currency 2 4 2 3 2" xfId="20533"/>
    <cellStyle name="Currency 2 4 2 3 3" xfId="20534"/>
    <cellStyle name="Currency 2 4 2 4" xfId="20535"/>
    <cellStyle name="Currency 2 4 2 4 2" xfId="20536"/>
    <cellStyle name="Currency 2 4 2 4 3" xfId="20537"/>
    <cellStyle name="Currency 2 4 2 5" xfId="20538"/>
    <cellStyle name="Currency 2 4 2 5 2" xfId="20539"/>
    <cellStyle name="Currency 2 4 2 5 3" xfId="20540"/>
    <cellStyle name="Currency 2 4 2 6" xfId="20541"/>
    <cellStyle name="Currency 2 4 2 6 2" xfId="20542"/>
    <cellStyle name="Currency 2 4 2 6 3" xfId="20543"/>
    <cellStyle name="Currency 2 4 2 7" xfId="20544"/>
    <cellStyle name="Currency 2 4 2 8" xfId="20545"/>
    <cellStyle name="Currency 2 4 3" xfId="20546"/>
    <cellStyle name="Currency 2 4 3 2" xfId="20547"/>
    <cellStyle name="Currency 2 4 3 2 2" xfId="20548"/>
    <cellStyle name="Currency 2 4 3 2 3" xfId="20549"/>
    <cellStyle name="Currency 2 4 3 3" xfId="20550"/>
    <cellStyle name="Currency 2 4 3 3 2" xfId="20551"/>
    <cellStyle name="Currency 2 4 3 3 3" xfId="20552"/>
    <cellStyle name="Currency 2 4 3 4" xfId="20553"/>
    <cellStyle name="Currency 2 4 3 4 2" xfId="20554"/>
    <cellStyle name="Currency 2 4 3 4 3" xfId="20555"/>
    <cellStyle name="Currency 2 4 3 5" xfId="20556"/>
    <cellStyle name="Currency 2 4 3 5 2" xfId="20557"/>
    <cellStyle name="Currency 2 4 3 5 3" xfId="20558"/>
    <cellStyle name="Currency 2 4 3 6" xfId="20559"/>
    <cellStyle name="Currency 2 4 3 7" xfId="20560"/>
    <cellStyle name="Currency 2 4 4" xfId="20561"/>
    <cellStyle name="Currency 2 4 4 2" xfId="20562"/>
    <cellStyle name="Currency 2 4 4 2 2" xfId="20563"/>
    <cellStyle name="Currency 2 4 4 2 3" xfId="20564"/>
    <cellStyle name="Currency 2 4 4 3" xfId="20565"/>
    <cellStyle name="Currency 2 4 4 3 2" xfId="20566"/>
    <cellStyle name="Currency 2 4 4 3 3" xfId="20567"/>
    <cellStyle name="Currency 2 4 4 4" xfId="20568"/>
    <cellStyle name="Currency 2 4 4 4 2" xfId="20569"/>
    <cellStyle name="Currency 2 4 4 4 3" xfId="20570"/>
    <cellStyle name="Currency 2 4 4 5" xfId="20571"/>
    <cellStyle name="Currency 2 4 4 5 2" xfId="20572"/>
    <cellStyle name="Currency 2 4 4 5 3" xfId="20573"/>
    <cellStyle name="Currency 2 4 4 6" xfId="20574"/>
    <cellStyle name="Currency 2 4 4 7" xfId="20575"/>
    <cellStyle name="Currency 2 4 5" xfId="20576"/>
    <cellStyle name="Currency 2 4 5 2" xfId="20577"/>
    <cellStyle name="Currency 2 4 5 2 2" xfId="20578"/>
    <cellStyle name="Currency 2 4 5 2 3" xfId="20579"/>
    <cellStyle name="Currency 2 4 5 3" xfId="20580"/>
    <cellStyle name="Currency 2 4 5 3 2" xfId="20581"/>
    <cellStyle name="Currency 2 4 5 3 3" xfId="20582"/>
    <cellStyle name="Currency 2 4 5 4" xfId="20583"/>
    <cellStyle name="Currency 2 4 5 4 2" xfId="20584"/>
    <cellStyle name="Currency 2 4 5 4 3" xfId="20585"/>
    <cellStyle name="Currency 2 4 5 5" xfId="20586"/>
    <cellStyle name="Currency 2 4 5 5 2" xfId="20587"/>
    <cellStyle name="Currency 2 4 5 5 3" xfId="20588"/>
    <cellStyle name="Currency 2 4 5 6" xfId="20589"/>
    <cellStyle name="Currency 2 4 5 7" xfId="20590"/>
    <cellStyle name="Currency 2 4 6" xfId="20591"/>
    <cellStyle name="Currency 2 4 6 2" xfId="20592"/>
    <cellStyle name="Currency 2 4 6 3" xfId="20593"/>
    <cellStyle name="Currency 2 4 7" xfId="20594"/>
    <cellStyle name="Currency 2 4 7 2" xfId="20595"/>
    <cellStyle name="Currency 2 4 7 3" xfId="20596"/>
    <cellStyle name="Currency 2 4 8" xfId="20597"/>
    <cellStyle name="Currency 2 4 8 2" xfId="20598"/>
    <cellStyle name="Currency 2 4 8 3" xfId="20599"/>
    <cellStyle name="Currency 2 4 9" xfId="20600"/>
    <cellStyle name="Currency 2 4 9 2" xfId="20601"/>
    <cellStyle name="Currency 2 4 9 3" xfId="20602"/>
    <cellStyle name="Currency 2 5" xfId="20603"/>
    <cellStyle name="Currency 2 5 10" xfId="20604"/>
    <cellStyle name="Currency 2 5 11" xfId="20605"/>
    <cellStyle name="Currency 2 5 2" xfId="20606"/>
    <cellStyle name="Currency 2 5 2 2" xfId="20607"/>
    <cellStyle name="Currency 2 5 2 2 2" xfId="20608"/>
    <cellStyle name="Currency 2 5 2 2 2 2" xfId="20609"/>
    <cellStyle name="Currency 2 5 2 2 2 3" xfId="20610"/>
    <cellStyle name="Currency 2 5 2 2 3" xfId="20611"/>
    <cellStyle name="Currency 2 5 2 2 3 2" xfId="20612"/>
    <cellStyle name="Currency 2 5 2 2 3 3" xfId="20613"/>
    <cellStyle name="Currency 2 5 2 2 4" xfId="20614"/>
    <cellStyle name="Currency 2 5 2 2 4 2" xfId="20615"/>
    <cellStyle name="Currency 2 5 2 2 4 3" xfId="20616"/>
    <cellStyle name="Currency 2 5 2 2 5" xfId="20617"/>
    <cellStyle name="Currency 2 5 2 2 5 2" xfId="20618"/>
    <cellStyle name="Currency 2 5 2 2 5 3" xfId="20619"/>
    <cellStyle name="Currency 2 5 2 2 6" xfId="20620"/>
    <cellStyle name="Currency 2 5 2 2 7" xfId="20621"/>
    <cellStyle name="Currency 2 5 2 3" xfId="20622"/>
    <cellStyle name="Currency 2 5 2 3 2" xfId="20623"/>
    <cellStyle name="Currency 2 5 2 3 3" xfId="20624"/>
    <cellStyle name="Currency 2 5 2 4" xfId="20625"/>
    <cellStyle name="Currency 2 5 2 4 2" xfId="20626"/>
    <cellStyle name="Currency 2 5 2 4 3" xfId="20627"/>
    <cellStyle name="Currency 2 5 2 5" xfId="20628"/>
    <cellStyle name="Currency 2 5 2 5 2" xfId="20629"/>
    <cellStyle name="Currency 2 5 2 5 3" xfId="20630"/>
    <cellStyle name="Currency 2 5 2 6" xfId="20631"/>
    <cellStyle name="Currency 2 5 2 6 2" xfId="20632"/>
    <cellStyle name="Currency 2 5 2 6 3" xfId="20633"/>
    <cellStyle name="Currency 2 5 2 7" xfId="20634"/>
    <cellStyle name="Currency 2 5 2 8" xfId="20635"/>
    <cellStyle name="Currency 2 5 3" xfId="20636"/>
    <cellStyle name="Currency 2 5 3 2" xfId="20637"/>
    <cellStyle name="Currency 2 5 3 2 2" xfId="20638"/>
    <cellStyle name="Currency 2 5 3 2 3" xfId="20639"/>
    <cellStyle name="Currency 2 5 3 3" xfId="20640"/>
    <cellStyle name="Currency 2 5 3 3 2" xfId="20641"/>
    <cellStyle name="Currency 2 5 3 3 3" xfId="20642"/>
    <cellStyle name="Currency 2 5 3 4" xfId="20643"/>
    <cellStyle name="Currency 2 5 3 4 2" xfId="20644"/>
    <cellStyle name="Currency 2 5 3 4 3" xfId="20645"/>
    <cellStyle name="Currency 2 5 3 5" xfId="20646"/>
    <cellStyle name="Currency 2 5 3 5 2" xfId="20647"/>
    <cellStyle name="Currency 2 5 3 5 3" xfId="20648"/>
    <cellStyle name="Currency 2 5 3 6" xfId="20649"/>
    <cellStyle name="Currency 2 5 3 7" xfId="20650"/>
    <cellStyle name="Currency 2 5 4" xfId="20651"/>
    <cellStyle name="Currency 2 5 4 2" xfId="20652"/>
    <cellStyle name="Currency 2 5 4 2 2" xfId="20653"/>
    <cellStyle name="Currency 2 5 4 2 3" xfId="20654"/>
    <cellStyle name="Currency 2 5 4 3" xfId="20655"/>
    <cellStyle name="Currency 2 5 4 3 2" xfId="20656"/>
    <cellStyle name="Currency 2 5 4 3 3" xfId="20657"/>
    <cellStyle name="Currency 2 5 4 4" xfId="20658"/>
    <cellStyle name="Currency 2 5 4 4 2" xfId="20659"/>
    <cellStyle name="Currency 2 5 4 4 3" xfId="20660"/>
    <cellStyle name="Currency 2 5 4 5" xfId="20661"/>
    <cellStyle name="Currency 2 5 4 5 2" xfId="20662"/>
    <cellStyle name="Currency 2 5 4 5 3" xfId="20663"/>
    <cellStyle name="Currency 2 5 4 6" xfId="20664"/>
    <cellStyle name="Currency 2 5 4 7" xfId="20665"/>
    <cellStyle name="Currency 2 5 5" xfId="20666"/>
    <cellStyle name="Currency 2 5 5 2" xfId="20667"/>
    <cellStyle name="Currency 2 5 5 2 2" xfId="20668"/>
    <cellStyle name="Currency 2 5 5 2 3" xfId="20669"/>
    <cellStyle name="Currency 2 5 5 3" xfId="20670"/>
    <cellStyle name="Currency 2 5 5 3 2" xfId="20671"/>
    <cellStyle name="Currency 2 5 5 3 3" xfId="20672"/>
    <cellStyle name="Currency 2 5 5 4" xfId="20673"/>
    <cellStyle name="Currency 2 5 5 4 2" xfId="20674"/>
    <cellStyle name="Currency 2 5 5 4 3" xfId="20675"/>
    <cellStyle name="Currency 2 5 5 5" xfId="20676"/>
    <cellStyle name="Currency 2 5 5 5 2" xfId="20677"/>
    <cellStyle name="Currency 2 5 5 5 3" xfId="20678"/>
    <cellStyle name="Currency 2 5 5 6" xfId="20679"/>
    <cellStyle name="Currency 2 5 5 7" xfId="20680"/>
    <cellStyle name="Currency 2 5 6" xfId="20681"/>
    <cellStyle name="Currency 2 5 6 2" xfId="20682"/>
    <cellStyle name="Currency 2 5 6 3" xfId="20683"/>
    <cellStyle name="Currency 2 5 7" xfId="20684"/>
    <cellStyle name="Currency 2 5 7 2" xfId="20685"/>
    <cellStyle name="Currency 2 5 7 3" xfId="20686"/>
    <cellStyle name="Currency 2 5 8" xfId="20687"/>
    <cellStyle name="Currency 2 5 8 2" xfId="20688"/>
    <cellStyle name="Currency 2 5 8 3" xfId="20689"/>
    <cellStyle name="Currency 2 5 9" xfId="20690"/>
    <cellStyle name="Currency 2 5 9 2" xfId="20691"/>
    <cellStyle name="Currency 2 5 9 3" xfId="20692"/>
    <cellStyle name="Currency 2 6" xfId="20693"/>
    <cellStyle name="Currency 2 6 2" xfId="20694"/>
    <cellStyle name="Currency 2 6 2 2" xfId="20695"/>
    <cellStyle name="Currency 2 6 2 2 2" xfId="20696"/>
    <cellStyle name="Currency 2 6 2 2 3" xfId="20697"/>
    <cellStyle name="Currency 2 6 2 3" xfId="20698"/>
    <cellStyle name="Currency 2 6 2 3 2" xfId="20699"/>
    <cellStyle name="Currency 2 6 2 3 3" xfId="20700"/>
    <cellStyle name="Currency 2 6 2 4" xfId="20701"/>
    <cellStyle name="Currency 2 6 2 4 2" xfId="20702"/>
    <cellStyle name="Currency 2 6 2 4 3" xfId="20703"/>
    <cellStyle name="Currency 2 6 2 5" xfId="20704"/>
    <cellStyle name="Currency 2 6 2 5 2" xfId="20705"/>
    <cellStyle name="Currency 2 6 2 5 3" xfId="20706"/>
    <cellStyle name="Currency 2 6 2 6" xfId="20707"/>
    <cellStyle name="Currency 2 6 2 7" xfId="20708"/>
    <cellStyle name="Currency 2 6 3" xfId="20709"/>
    <cellStyle name="Currency 2 6 3 2" xfId="20710"/>
    <cellStyle name="Currency 2 6 3 3" xfId="20711"/>
    <cellStyle name="Currency 2 6 4" xfId="20712"/>
    <cellStyle name="Currency 2 6 4 2" xfId="20713"/>
    <cellStyle name="Currency 2 6 4 3" xfId="20714"/>
    <cellStyle name="Currency 2 6 5" xfId="20715"/>
    <cellStyle name="Currency 2 6 5 2" xfId="20716"/>
    <cellStyle name="Currency 2 6 5 3" xfId="20717"/>
    <cellStyle name="Currency 2 6 6" xfId="20718"/>
    <cellStyle name="Currency 2 6 6 2" xfId="20719"/>
    <cellStyle name="Currency 2 6 6 3" xfId="20720"/>
    <cellStyle name="Currency 2 6 7" xfId="20721"/>
    <cellStyle name="Currency 2 6 8" xfId="20722"/>
    <cellStyle name="Currency 2 7" xfId="20723"/>
    <cellStyle name="Currency 2 7 2" xfId="20724"/>
    <cellStyle name="Currency 2 7 2 2" xfId="20725"/>
    <cellStyle name="Currency 2 7 2 2 2" xfId="20726"/>
    <cellStyle name="Currency 2 7 2 2 3" xfId="20727"/>
    <cellStyle name="Currency 2 7 2 3" xfId="20728"/>
    <cellStyle name="Currency 2 7 2 3 2" xfId="20729"/>
    <cellStyle name="Currency 2 7 2 3 3" xfId="20730"/>
    <cellStyle name="Currency 2 7 2 4" xfId="20731"/>
    <cellStyle name="Currency 2 7 2 4 2" xfId="20732"/>
    <cellStyle name="Currency 2 7 2 4 3" xfId="20733"/>
    <cellStyle name="Currency 2 7 2 5" xfId="20734"/>
    <cellStyle name="Currency 2 7 2 5 2" xfId="20735"/>
    <cellStyle name="Currency 2 7 2 5 3" xfId="20736"/>
    <cellStyle name="Currency 2 7 2 6" xfId="20737"/>
    <cellStyle name="Currency 2 7 2 7" xfId="20738"/>
    <cellStyle name="Currency 2 7 3" xfId="20739"/>
    <cellStyle name="Currency 2 7 3 2" xfId="20740"/>
    <cellStyle name="Currency 2 7 3 3" xfId="20741"/>
    <cellStyle name="Currency 2 7 4" xfId="20742"/>
    <cellStyle name="Currency 2 7 4 2" xfId="20743"/>
    <cellStyle name="Currency 2 7 4 3" xfId="20744"/>
    <cellStyle name="Currency 2 7 5" xfId="20745"/>
    <cellStyle name="Currency 2 7 5 2" xfId="20746"/>
    <cellStyle name="Currency 2 7 5 3" xfId="20747"/>
    <cellStyle name="Currency 2 7 6" xfId="20748"/>
    <cellStyle name="Currency 2 7 6 2" xfId="20749"/>
    <cellStyle name="Currency 2 7 6 3" xfId="20750"/>
    <cellStyle name="Currency 2 7 7" xfId="20751"/>
    <cellStyle name="Currency 2 7 8" xfId="20752"/>
    <cellStyle name="Currency 2 8" xfId="20753"/>
    <cellStyle name="Currency 2 8 2" xfId="20754"/>
    <cellStyle name="Currency 2 8 2 2" xfId="20755"/>
    <cellStyle name="Currency 2 8 2 3" xfId="20756"/>
    <cellStyle name="Currency 2 8 3" xfId="20757"/>
    <cellStyle name="Currency 2 8 3 2" xfId="20758"/>
    <cellStyle name="Currency 2 8 3 3" xfId="20759"/>
    <cellStyle name="Currency 2 8 4" xfId="20760"/>
    <cellStyle name="Currency 2 8 4 2" xfId="20761"/>
    <cellStyle name="Currency 2 8 4 3" xfId="20762"/>
    <cellStyle name="Currency 2 8 5" xfId="20763"/>
    <cellStyle name="Currency 2 8 5 2" xfId="20764"/>
    <cellStyle name="Currency 2 8 5 3" xfId="20765"/>
    <cellStyle name="Currency 2 8 6" xfId="20766"/>
    <cellStyle name="Currency 2 8 7" xfId="20767"/>
    <cellStyle name="Currency 2 9" xfId="20768"/>
    <cellStyle name="Currency 2 9 2" xfId="20769"/>
    <cellStyle name="Currency 2 9 3" xfId="20770"/>
    <cellStyle name="Currency 20" xfId="20771"/>
    <cellStyle name="Currency 21" xfId="20772"/>
    <cellStyle name="Currency 22" xfId="20773"/>
    <cellStyle name="Currency 23" xfId="20774"/>
    <cellStyle name="Currency 24" xfId="20775"/>
    <cellStyle name="Currency 3" xfId="887"/>
    <cellStyle name="Currency 3 10" xfId="20776"/>
    <cellStyle name="Currency 3 10 2" xfId="20777"/>
    <cellStyle name="Currency 3 10 2 2" xfId="20778"/>
    <cellStyle name="Currency 3 10 2 3" xfId="20779"/>
    <cellStyle name="Currency 3 10 3" xfId="20780"/>
    <cellStyle name="Currency 3 10 3 2" xfId="20781"/>
    <cellStyle name="Currency 3 10 3 3" xfId="20782"/>
    <cellStyle name="Currency 3 10 4" xfId="20783"/>
    <cellStyle name="Currency 3 10 4 2" xfId="20784"/>
    <cellStyle name="Currency 3 10 4 3" xfId="20785"/>
    <cellStyle name="Currency 3 10 5" xfId="20786"/>
    <cellStyle name="Currency 3 10 5 2" xfId="20787"/>
    <cellStyle name="Currency 3 10 5 3" xfId="20788"/>
    <cellStyle name="Currency 3 10 6" xfId="20789"/>
    <cellStyle name="Currency 3 10 7" xfId="20790"/>
    <cellStyle name="Currency 3 11" xfId="20791"/>
    <cellStyle name="Currency 3 11 2" xfId="20792"/>
    <cellStyle name="Currency 3 11 3" xfId="20793"/>
    <cellStyle name="Currency 3 12" xfId="20794"/>
    <cellStyle name="Currency 3 12 2" xfId="20795"/>
    <cellStyle name="Currency 3 12 3" xfId="20796"/>
    <cellStyle name="Currency 3 13" xfId="20797"/>
    <cellStyle name="Currency 3 13 2" xfId="20798"/>
    <cellStyle name="Currency 3 13 3" xfId="20799"/>
    <cellStyle name="Currency 3 14" xfId="20800"/>
    <cellStyle name="Currency 3 14 2" xfId="20801"/>
    <cellStyle name="Currency 3 14 3" xfId="20802"/>
    <cellStyle name="Currency 3 15" xfId="20803"/>
    <cellStyle name="Currency 3 16" xfId="20804"/>
    <cellStyle name="Currency 3 2" xfId="888"/>
    <cellStyle name="Currency 3 2 10" xfId="20806"/>
    <cellStyle name="Currency 3 2 10 2" xfId="20807"/>
    <cellStyle name="Currency 3 2 10 3" xfId="20808"/>
    <cellStyle name="Currency 3 2 11" xfId="20809"/>
    <cellStyle name="Currency 3 2 11 2" xfId="20810"/>
    <cellStyle name="Currency 3 2 11 3" xfId="20811"/>
    <cellStyle name="Currency 3 2 12" xfId="20812"/>
    <cellStyle name="Currency 3 2 12 2" xfId="20813"/>
    <cellStyle name="Currency 3 2 12 3" xfId="20814"/>
    <cellStyle name="Currency 3 2 13" xfId="20815"/>
    <cellStyle name="Currency 3 2 13 2" xfId="20816"/>
    <cellStyle name="Currency 3 2 13 3" xfId="20817"/>
    <cellStyle name="Currency 3 2 14" xfId="20818"/>
    <cellStyle name="Currency 3 2 15" xfId="20819"/>
    <cellStyle name="Currency 3 2 16" xfId="20805"/>
    <cellStyle name="Currency 3 2 2" xfId="1433"/>
    <cellStyle name="Currency 3 2 2 10" xfId="20821"/>
    <cellStyle name="Currency 3 2 2 10 2" xfId="20822"/>
    <cellStyle name="Currency 3 2 2 10 3" xfId="20823"/>
    <cellStyle name="Currency 3 2 2 11" xfId="20824"/>
    <cellStyle name="Currency 3 2 2 11 2" xfId="20825"/>
    <cellStyle name="Currency 3 2 2 11 3" xfId="20826"/>
    <cellStyle name="Currency 3 2 2 12" xfId="20827"/>
    <cellStyle name="Currency 3 2 2 12 2" xfId="20828"/>
    <cellStyle name="Currency 3 2 2 12 3" xfId="20829"/>
    <cellStyle name="Currency 3 2 2 13" xfId="20830"/>
    <cellStyle name="Currency 3 2 2 14" xfId="20831"/>
    <cellStyle name="Currency 3 2 2 15" xfId="20820"/>
    <cellStyle name="Currency 3 2 2 2" xfId="20832"/>
    <cellStyle name="Currency 3 2 2 2 10" xfId="20833"/>
    <cellStyle name="Currency 3 2 2 2 11" xfId="20834"/>
    <cellStyle name="Currency 3 2 2 2 2" xfId="20835"/>
    <cellStyle name="Currency 3 2 2 2 2 2" xfId="20836"/>
    <cellStyle name="Currency 3 2 2 2 2 2 2" xfId="20837"/>
    <cellStyle name="Currency 3 2 2 2 2 2 2 2" xfId="20838"/>
    <cellStyle name="Currency 3 2 2 2 2 2 2 3" xfId="20839"/>
    <cellStyle name="Currency 3 2 2 2 2 2 3" xfId="20840"/>
    <cellStyle name="Currency 3 2 2 2 2 2 3 2" xfId="20841"/>
    <cellStyle name="Currency 3 2 2 2 2 2 3 3" xfId="20842"/>
    <cellStyle name="Currency 3 2 2 2 2 2 4" xfId="20843"/>
    <cellStyle name="Currency 3 2 2 2 2 2 4 2" xfId="20844"/>
    <cellStyle name="Currency 3 2 2 2 2 2 4 3" xfId="20845"/>
    <cellStyle name="Currency 3 2 2 2 2 2 5" xfId="20846"/>
    <cellStyle name="Currency 3 2 2 2 2 2 5 2" xfId="20847"/>
    <cellStyle name="Currency 3 2 2 2 2 2 5 3" xfId="20848"/>
    <cellStyle name="Currency 3 2 2 2 2 2 6" xfId="20849"/>
    <cellStyle name="Currency 3 2 2 2 2 2 7" xfId="20850"/>
    <cellStyle name="Currency 3 2 2 2 2 3" xfId="20851"/>
    <cellStyle name="Currency 3 2 2 2 2 3 2" xfId="20852"/>
    <cellStyle name="Currency 3 2 2 2 2 3 3" xfId="20853"/>
    <cellStyle name="Currency 3 2 2 2 2 4" xfId="20854"/>
    <cellStyle name="Currency 3 2 2 2 2 4 2" xfId="20855"/>
    <cellStyle name="Currency 3 2 2 2 2 4 3" xfId="20856"/>
    <cellStyle name="Currency 3 2 2 2 2 5" xfId="20857"/>
    <cellStyle name="Currency 3 2 2 2 2 5 2" xfId="20858"/>
    <cellStyle name="Currency 3 2 2 2 2 5 3" xfId="20859"/>
    <cellStyle name="Currency 3 2 2 2 2 6" xfId="20860"/>
    <cellStyle name="Currency 3 2 2 2 2 6 2" xfId="20861"/>
    <cellStyle name="Currency 3 2 2 2 2 6 3" xfId="20862"/>
    <cellStyle name="Currency 3 2 2 2 2 7" xfId="20863"/>
    <cellStyle name="Currency 3 2 2 2 2 8" xfId="20864"/>
    <cellStyle name="Currency 3 2 2 2 3" xfId="20865"/>
    <cellStyle name="Currency 3 2 2 2 3 2" xfId="20866"/>
    <cellStyle name="Currency 3 2 2 2 3 2 2" xfId="20867"/>
    <cellStyle name="Currency 3 2 2 2 3 2 3" xfId="20868"/>
    <cellStyle name="Currency 3 2 2 2 3 3" xfId="20869"/>
    <cellStyle name="Currency 3 2 2 2 3 3 2" xfId="20870"/>
    <cellStyle name="Currency 3 2 2 2 3 3 3" xfId="20871"/>
    <cellStyle name="Currency 3 2 2 2 3 4" xfId="20872"/>
    <cellStyle name="Currency 3 2 2 2 3 4 2" xfId="20873"/>
    <cellStyle name="Currency 3 2 2 2 3 4 3" xfId="20874"/>
    <cellStyle name="Currency 3 2 2 2 3 5" xfId="20875"/>
    <cellStyle name="Currency 3 2 2 2 3 5 2" xfId="20876"/>
    <cellStyle name="Currency 3 2 2 2 3 5 3" xfId="20877"/>
    <cellStyle name="Currency 3 2 2 2 3 6" xfId="20878"/>
    <cellStyle name="Currency 3 2 2 2 3 7" xfId="20879"/>
    <cellStyle name="Currency 3 2 2 2 4" xfId="20880"/>
    <cellStyle name="Currency 3 2 2 2 4 2" xfId="20881"/>
    <cellStyle name="Currency 3 2 2 2 4 2 2" xfId="20882"/>
    <cellStyle name="Currency 3 2 2 2 4 2 3" xfId="20883"/>
    <cellStyle name="Currency 3 2 2 2 4 3" xfId="20884"/>
    <cellStyle name="Currency 3 2 2 2 4 3 2" xfId="20885"/>
    <cellStyle name="Currency 3 2 2 2 4 3 3" xfId="20886"/>
    <cellStyle name="Currency 3 2 2 2 4 4" xfId="20887"/>
    <cellStyle name="Currency 3 2 2 2 4 4 2" xfId="20888"/>
    <cellStyle name="Currency 3 2 2 2 4 4 3" xfId="20889"/>
    <cellStyle name="Currency 3 2 2 2 4 5" xfId="20890"/>
    <cellStyle name="Currency 3 2 2 2 4 5 2" xfId="20891"/>
    <cellStyle name="Currency 3 2 2 2 4 5 3" xfId="20892"/>
    <cellStyle name="Currency 3 2 2 2 4 6" xfId="20893"/>
    <cellStyle name="Currency 3 2 2 2 4 7" xfId="20894"/>
    <cellStyle name="Currency 3 2 2 2 5" xfId="20895"/>
    <cellStyle name="Currency 3 2 2 2 5 2" xfId="20896"/>
    <cellStyle name="Currency 3 2 2 2 5 2 2" xfId="20897"/>
    <cellStyle name="Currency 3 2 2 2 5 2 3" xfId="20898"/>
    <cellStyle name="Currency 3 2 2 2 5 3" xfId="20899"/>
    <cellStyle name="Currency 3 2 2 2 5 3 2" xfId="20900"/>
    <cellStyle name="Currency 3 2 2 2 5 3 3" xfId="20901"/>
    <cellStyle name="Currency 3 2 2 2 5 4" xfId="20902"/>
    <cellStyle name="Currency 3 2 2 2 5 4 2" xfId="20903"/>
    <cellStyle name="Currency 3 2 2 2 5 4 3" xfId="20904"/>
    <cellStyle name="Currency 3 2 2 2 5 5" xfId="20905"/>
    <cellStyle name="Currency 3 2 2 2 5 5 2" xfId="20906"/>
    <cellStyle name="Currency 3 2 2 2 5 5 3" xfId="20907"/>
    <cellStyle name="Currency 3 2 2 2 5 6" xfId="20908"/>
    <cellStyle name="Currency 3 2 2 2 5 7" xfId="20909"/>
    <cellStyle name="Currency 3 2 2 2 6" xfId="20910"/>
    <cellStyle name="Currency 3 2 2 2 6 2" xfId="20911"/>
    <cellStyle name="Currency 3 2 2 2 6 3" xfId="20912"/>
    <cellStyle name="Currency 3 2 2 2 7" xfId="20913"/>
    <cellStyle name="Currency 3 2 2 2 7 2" xfId="20914"/>
    <cellStyle name="Currency 3 2 2 2 7 3" xfId="20915"/>
    <cellStyle name="Currency 3 2 2 2 8" xfId="20916"/>
    <cellStyle name="Currency 3 2 2 2 8 2" xfId="20917"/>
    <cellStyle name="Currency 3 2 2 2 8 3" xfId="20918"/>
    <cellStyle name="Currency 3 2 2 2 9" xfId="20919"/>
    <cellStyle name="Currency 3 2 2 2 9 2" xfId="20920"/>
    <cellStyle name="Currency 3 2 2 2 9 3" xfId="20921"/>
    <cellStyle name="Currency 3 2 2 3" xfId="20922"/>
    <cellStyle name="Currency 3 2 2 3 2" xfId="20923"/>
    <cellStyle name="Currency 3 2 2 3 2 2" xfId="20924"/>
    <cellStyle name="Currency 3 2 2 3 2 2 2" xfId="20925"/>
    <cellStyle name="Currency 3 2 2 3 2 2 3" xfId="20926"/>
    <cellStyle name="Currency 3 2 2 3 2 3" xfId="20927"/>
    <cellStyle name="Currency 3 2 2 3 2 3 2" xfId="20928"/>
    <cellStyle name="Currency 3 2 2 3 2 3 3" xfId="20929"/>
    <cellStyle name="Currency 3 2 2 3 2 4" xfId="20930"/>
    <cellStyle name="Currency 3 2 2 3 2 4 2" xfId="20931"/>
    <cellStyle name="Currency 3 2 2 3 2 4 3" xfId="20932"/>
    <cellStyle name="Currency 3 2 2 3 2 5" xfId="20933"/>
    <cellStyle name="Currency 3 2 2 3 2 5 2" xfId="20934"/>
    <cellStyle name="Currency 3 2 2 3 2 5 3" xfId="20935"/>
    <cellStyle name="Currency 3 2 2 3 2 6" xfId="20936"/>
    <cellStyle name="Currency 3 2 2 3 2 7" xfId="20937"/>
    <cellStyle name="Currency 3 2 2 3 3" xfId="20938"/>
    <cellStyle name="Currency 3 2 2 3 3 2" xfId="20939"/>
    <cellStyle name="Currency 3 2 2 3 3 3" xfId="20940"/>
    <cellStyle name="Currency 3 2 2 3 4" xfId="20941"/>
    <cellStyle name="Currency 3 2 2 3 4 2" xfId="20942"/>
    <cellStyle name="Currency 3 2 2 3 4 3" xfId="20943"/>
    <cellStyle name="Currency 3 2 2 3 5" xfId="20944"/>
    <cellStyle name="Currency 3 2 2 3 5 2" xfId="20945"/>
    <cellStyle name="Currency 3 2 2 3 5 3" xfId="20946"/>
    <cellStyle name="Currency 3 2 2 3 6" xfId="20947"/>
    <cellStyle name="Currency 3 2 2 3 6 2" xfId="20948"/>
    <cellStyle name="Currency 3 2 2 3 6 3" xfId="20949"/>
    <cellStyle name="Currency 3 2 2 3 7" xfId="20950"/>
    <cellStyle name="Currency 3 2 2 3 8" xfId="20951"/>
    <cellStyle name="Currency 3 2 2 4" xfId="20952"/>
    <cellStyle name="Currency 3 2 2 4 2" xfId="20953"/>
    <cellStyle name="Currency 3 2 2 4 2 2" xfId="20954"/>
    <cellStyle name="Currency 3 2 2 4 2 2 2" xfId="20955"/>
    <cellStyle name="Currency 3 2 2 4 2 2 3" xfId="20956"/>
    <cellStyle name="Currency 3 2 2 4 2 3" xfId="20957"/>
    <cellStyle name="Currency 3 2 2 4 2 3 2" xfId="20958"/>
    <cellStyle name="Currency 3 2 2 4 2 3 3" xfId="20959"/>
    <cellStyle name="Currency 3 2 2 4 2 4" xfId="20960"/>
    <cellStyle name="Currency 3 2 2 4 2 4 2" xfId="20961"/>
    <cellStyle name="Currency 3 2 2 4 2 4 3" xfId="20962"/>
    <cellStyle name="Currency 3 2 2 4 2 5" xfId="20963"/>
    <cellStyle name="Currency 3 2 2 4 2 5 2" xfId="20964"/>
    <cellStyle name="Currency 3 2 2 4 2 5 3" xfId="20965"/>
    <cellStyle name="Currency 3 2 2 4 2 6" xfId="20966"/>
    <cellStyle name="Currency 3 2 2 4 2 7" xfId="20967"/>
    <cellStyle name="Currency 3 2 2 4 3" xfId="20968"/>
    <cellStyle name="Currency 3 2 2 4 3 2" xfId="20969"/>
    <cellStyle name="Currency 3 2 2 4 3 3" xfId="20970"/>
    <cellStyle name="Currency 3 2 2 4 4" xfId="20971"/>
    <cellStyle name="Currency 3 2 2 4 4 2" xfId="20972"/>
    <cellStyle name="Currency 3 2 2 4 4 3" xfId="20973"/>
    <cellStyle name="Currency 3 2 2 4 5" xfId="20974"/>
    <cellStyle name="Currency 3 2 2 4 5 2" xfId="20975"/>
    <cellStyle name="Currency 3 2 2 4 5 3" xfId="20976"/>
    <cellStyle name="Currency 3 2 2 4 6" xfId="20977"/>
    <cellStyle name="Currency 3 2 2 4 6 2" xfId="20978"/>
    <cellStyle name="Currency 3 2 2 4 6 3" xfId="20979"/>
    <cellStyle name="Currency 3 2 2 4 7" xfId="20980"/>
    <cellStyle name="Currency 3 2 2 4 8" xfId="20981"/>
    <cellStyle name="Currency 3 2 2 5" xfId="20982"/>
    <cellStyle name="Currency 3 2 2 5 2" xfId="20983"/>
    <cellStyle name="Currency 3 2 2 5 2 2" xfId="20984"/>
    <cellStyle name="Currency 3 2 2 5 2 3" xfId="20985"/>
    <cellStyle name="Currency 3 2 2 5 3" xfId="20986"/>
    <cellStyle name="Currency 3 2 2 5 3 2" xfId="20987"/>
    <cellStyle name="Currency 3 2 2 5 3 3" xfId="20988"/>
    <cellStyle name="Currency 3 2 2 5 4" xfId="20989"/>
    <cellStyle name="Currency 3 2 2 5 4 2" xfId="20990"/>
    <cellStyle name="Currency 3 2 2 5 4 3" xfId="20991"/>
    <cellStyle name="Currency 3 2 2 5 5" xfId="20992"/>
    <cellStyle name="Currency 3 2 2 5 5 2" xfId="20993"/>
    <cellStyle name="Currency 3 2 2 5 5 3" xfId="20994"/>
    <cellStyle name="Currency 3 2 2 5 6" xfId="20995"/>
    <cellStyle name="Currency 3 2 2 5 7" xfId="20996"/>
    <cellStyle name="Currency 3 2 2 6" xfId="20997"/>
    <cellStyle name="Currency 3 2 2 6 2" xfId="20998"/>
    <cellStyle name="Currency 3 2 2 6 2 2" xfId="20999"/>
    <cellStyle name="Currency 3 2 2 6 2 3" xfId="21000"/>
    <cellStyle name="Currency 3 2 2 6 3" xfId="21001"/>
    <cellStyle name="Currency 3 2 2 6 3 2" xfId="21002"/>
    <cellStyle name="Currency 3 2 2 6 3 3" xfId="21003"/>
    <cellStyle name="Currency 3 2 2 6 4" xfId="21004"/>
    <cellStyle name="Currency 3 2 2 6 4 2" xfId="21005"/>
    <cellStyle name="Currency 3 2 2 6 4 3" xfId="21006"/>
    <cellStyle name="Currency 3 2 2 6 5" xfId="21007"/>
    <cellStyle name="Currency 3 2 2 6 5 2" xfId="21008"/>
    <cellStyle name="Currency 3 2 2 6 5 3" xfId="21009"/>
    <cellStyle name="Currency 3 2 2 6 6" xfId="21010"/>
    <cellStyle name="Currency 3 2 2 6 7" xfId="21011"/>
    <cellStyle name="Currency 3 2 2 7" xfId="21012"/>
    <cellStyle name="Currency 3 2 2 7 2" xfId="21013"/>
    <cellStyle name="Currency 3 2 2 7 2 2" xfId="21014"/>
    <cellStyle name="Currency 3 2 2 7 2 3" xfId="21015"/>
    <cellStyle name="Currency 3 2 2 7 3" xfId="21016"/>
    <cellStyle name="Currency 3 2 2 7 3 2" xfId="21017"/>
    <cellStyle name="Currency 3 2 2 7 3 3" xfId="21018"/>
    <cellStyle name="Currency 3 2 2 7 4" xfId="21019"/>
    <cellStyle name="Currency 3 2 2 7 4 2" xfId="21020"/>
    <cellStyle name="Currency 3 2 2 7 4 3" xfId="21021"/>
    <cellStyle name="Currency 3 2 2 7 5" xfId="21022"/>
    <cellStyle name="Currency 3 2 2 7 5 2" xfId="21023"/>
    <cellStyle name="Currency 3 2 2 7 5 3" xfId="21024"/>
    <cellStyle name="Currency 3 2 2 7 6" xfId="21025"/>
    <cellStyle name="Currency 3 2 2 7 7" xfId="21026"/>
    <cellStyle name="Currency 3 2 2 8" xfId="21027"/>
    <cellStyle name="Currency 3 2 2 8 2" xfId="21028"/>
    <cellStyle name="Currency 3 2 2 8 2 2" xfId="21029"/>
    <cellStyle name="Currency 3 2 2 8 2 3" xfId="21030"/>
    <cellStyle name="Currency 3 2 2 8 3" xfId="21031"/>
    <cellStyle name="Currency 3 2 2 8 3 2" xfId="21032"/>
    <cellStyle name="Currency 3 2 2 8 3 3" xfId="21033"/>
    <cellStyle name="Currency 3 2 2 8 4" xfId="21034"/>
    <cellStyle name="Currency 3 2 2 8 4 2" xfId="21035"/>
    <cellStyle name="Currency 3 2 2 8 4 3" xfId="21036"/>
    <cellStyle name="Currency 3 2 2 8 5" xfId="21037"/>
    <cellStyle name="Currency 3 2 2 8 5 2" xfId="21038"/>
    <cellStyle name="Currency 3 2 2 8 5 3" xfId="21039"/>
    <cellStyle name="Currency 3 2 2 8 6" xfId="21040"/>
    <cellStyle name="Currency 3 2 2 8 7" xfId="21041"/>
    <cellStyle name="Currency 3 2 2 9" xfId="21042"/>
    <cellStyle name="Currency 3 2 2 9 2" xfId="21043"/>
    <cellStyle name="Currency 3 2 2 9 3" xfId="21044"/>
    <cellStyle name="Currency 3 2 3" xfId="21045"/>
    <cellStyle name="Currency 3 2 3 10" xfId="21046"/>
    <cellStyle name="Currency 3 2 3 11" xfId="21047"/>
    <cellStyle name="Currency 3 2 3 2" xfId="21048"/>
    <cellStyle name="Currency 3 2 3 2 2" xfId="21049"/>
    <cellStyle name="Currency 3 2 3 2 2 2" xfId="21050"/>
    <cellStyle name="Currency 3 2 3 2 2 2 2" xfId="21051"/>
    <cellStyle name="Currency 3 2 3 2 2 2 3" xfId="21052"/>
    <cellStyle name="Currency 3 2 3 2 2 3" xfId="21053"/>
    <cellStyle name="Currency 3 2 3 2 2 3 2" xfId="21054"/>
    <cellStyle name="Currency 3 2 3 2 2 3 3" xfId="21055"/>
    <cellStyle name="Currency 3 2 3 2 2 4" xfId="21056"/>
    <cellStyle name="Currency 3 2 3 2 2 4 2" xfId="21057"/>
    <cellStyle name="Currency 3 2 3 2 2 4 3" xfId="21058"/>
    <cellStyle name="Currency 3 2 3 2 2 5" xfId="21059"/>
    <cellStyle name="Currency 3 2 3 2 2 5 2" xfId="21060"/>
    <cellStyle name="Currency 3 2 3 2 2 5 3" xfId="21061"/>
    <cellStyle name="Currency 3 2 3 2 2 6" xfId="21062"/>
    <cellStyle name="Currency 3 2 3 2 2 7" xfId="21063"/>
    <cellStyle name="Currency 3 2 3 2 3" xfId="21064"/>
    <cellStyle name="Currency 3 2 3 2 3 2" xfId="21065"/>
    <cellStyle name="Currency 3 2 3 2 3 3" xfId="21066"/>
    <cellStyle name="Currency 3 2 3 2 4" xfId="21067"/>
    <cellStyle name="Currency 3 2 3 2 4 2" xfId="21068"/>
    <cellStyle name="Currency 3 2 3 2 4 3" xfId="21069"/>
    <cellStyle name="Currency 3 2 3 2 5" xfId="21070"/>
    <cellStyle name="Currency 3 2 3 2 5 2" xfId="21071"/>
    <cellStyle name="Currency 3 2 3 2 5 3" xfId="21072"/>
    <cellStyle name="Currency 3 2 3 2 6" xfId="21073"/>
    <cellStyle name="Currency 3 2 3 2 6 2" xfId="21074"/>
    <cellStyle name="Currency 3 2 3 2 6 3" xfId="21075"/>
    <cellStyle name="Currency 3 2 3 2 7" xfId="21076"/>
    <cellStyle name="Currency 3 2 3 2 8" xfId="21077"/>
    <cellStyle name="Currency 3 2 3 3" xfId="21078"/>
    <cellStyle name="Currency 3 2 3 3 2" xfId="21079"/>
    <cellStyle name="Currency 3 2 3 3 2 2" xfId="21080"/>
    <cellStyle name="Currency 3 2 3 3 2 3" xfId="21081"/>
    <cellStyle name="Currency 3 2 3 3 3" xfId="21082"/>
    <cellStyle name="Currency 3 2 3 3 3 2" xfId="21083"/>
    <cellStyle name="Currency 3 2 3 3 3 3" xfId="21084"/>
    <cellStyle name="Currency 3 2 3 3 4" xfId="21085"/>
    <cellStyle name="Currency 3 2 3 3 4 2" xfId="21086"/>
    <cellStyle name="Currency 3 2 3 3 4 3" xfId="21087"/>
    <cellStyle name="Currency 3 2 3 3 5" xfId="21088"/>
    <cellStyle name="Currency 3 2 3 3 5 2" xfId="21089"/>
    <cellStyle name="Currency 3 2 3 3 5 3" xfId="21090"/>
    <cellStyle name="Currency 3 2 3 3 6" xfId="21091"/>
    <cellStyle name="Currency 3 2 3 3 7" xfId="21092"/>
    <cellStyle name="Currency 3 2 3 4" xfId="21093"/>
    <cellStyle name="Currency 3 2 3 4 2" xfId="21094"/>
    <cellStyle name="Currency 3 2 3 4 2 2" xfId="21095"/>
    <cellStyle name="Currency 3 2 3 4 2 3" xfId="21096"/>
    <cellStyle name="Currency 3 2 3 4 3" xfId="21097"/>
    <cellStyle name="Currency 3 2 3 4 3 2" xfId="21098"/>
    <cellStyle name="Currency 3 2 3 4 3 3" xfId="21099"/>
    <cellStyle name="Currency 3 2 3 4 4" xfId="21100"/>
    <cellStyle name="Currency 3 2 3 4 4 2" xfId="21101"/>
    <cellStyle name="Currency 3 2 3 4 4 3" xfId="21102"/>
    <cellStyle name="Currency 3 2 3 4 5" xfId="21103"/>
    <cellStyle name="Currency 3 2 3 4 5 2" xfId="21104"/>
    <cellStyle name="Currency 3 2 3 4 5 3" xfId="21105"/>
    <cellStyle name="Currency 3 2 3 4 6" xfId="21106"/>
    <cellStyle name="Currency 3 2 3 4 7" xfId="21107"/>
    <cellStyle name="Currency 3 2 3 5" xfId="21108"/>
    <cellStyle name="Currency 3 2 3 5 2" xfId="21109"/>
    <cellStyle name="Currency 3 2 3 5 2 2" xfId="21110"/>
    <cellStyle name="Currency 3 2 3 5 2 3" xfId="21111"/>
    <cellStyle name="Currency 3 2 3 5 3" xfId="21112"/>
    <cellStyle name="Currency 3 2 3 5 3 2" xfId="21113"/>
    <cellStyle name="Currency 3 2 3 5 3 3" xfId="21114"/>
    <cellStyle name="Currency 3 2 3 5 4" xfId="21115"/>
    <cellStyle name="Currency 3 2 3 5 4 2" xfId="21116"/>
    <cellStyle name="Currency 3 2 3 5 4 3" xfId="21117"/>
    <cellStyle name="Currency 3 2 3 5 5" xfId="21118"/>
    <cellStyle name="Currency 3 2 3 5 5 2" xfId="21119"/>
    <cellStyle name="Currency 3 2 3 5 5 3" xfId="21120"/>
    <cellStyle name="Currency 3 2 3 5 6" xfId="21121"/>
    <cellStyle name="Currency 3 2 3 5 7" xfId="21122"/>
    <cellStyle name="Currency 3 2 3 6" xfId="21123"/>
    <cellStyle name="Currency 3 2 3 6 2" xfId="21124"/>
    <cellStyle name="Currency 3 2 3 6 3" xfId="21125"/>
    <cellStyle name="Currency 3 2 3 7" xfId="21126"/>
    <cellStyle name="Currency 3 2 3 7 2" xfId="21127"/>
    <cellStyle name="Currency 3 2 3 7 3" xfId="21128"/>
    <cellStyle name="Currency 3 2 3 8" xfId="21129"/>
    <cellStyle name="Currency 3 2 3 8 2" xfId="21130"/>
    <cellStyle name="Currency 3 2 3 8 3" xfId="21131"/>
    <cellStyle name="Currency 3 2 3 9" xfId="21132"/>
    <cellStyle name="Currency 3 2 3 9 2" xfId="21133"/>
    <cellStyle name="Currency 3 2 3 9 3" xfId="21134"/>
    <cellStyle name="Currency 3 2 4" xfId="21135"/>
    <cellStyle name="Currency 3 2 4 2" xfId="21136"/>
    <cellStyle name="Currency 3 2 4 2 2" xfId="21137"/>
    <cellStyle name="Currency 3 2 4 2 2 2" xfId="21138"/>
    <cellStyle name="Currency 3 2 4 2 2 3" xfId="21139"/>
    <cellStyle name="Currency 3 2 4 2 3" xfId="21140"/>
    <cellStyle name="Currency 3 2 4 2 3 2" xfId="21141"/>
    <cellStyle name="Currency 3 2 4 2 3 3" xfId="21142"/>
    <cellStyle name="Currency 3 2 4 2 4" xfId="21143"/>
    <cellStyle name="Currency 3 2 4 2 4 2" xfId="21144"/>
    <cellStyle name="Currency 3 2 4 2 4 3" xfId="21145"/>
    <cellStyle name="Currency 3 2 4 2 5" xfId="21146"/>
    <cellStyle name="Currency 3 2 4 2 5 2" xfId="21147"/>
    <cellStyle name="Currency 3 2 4 2 5 3" xfId="21148"/>
    <cellStyle name="Currency 3 2 4 2 6" xfId="21149"/>
    <cellStyle name="Currency 3 2 4 2 7" xfId="21150"/>
    <cellStyle name="Currency 3 2 4 3" xfId="21151"/>
    <cellStyle name="Currency 3 2 4 3 2" xfId="21152"/>
    <cellStyle name="Currency 3 2 4 3 3" xfId="21153"/>
    <cellStyle name="Currency 3 2 4 4" xfId="21154"/>
    <cellStyle name="Currency 3 2 4 4 2" xfId="21155"/>
    <cellStyle name="Currency 3 2 4 4 3" xfId="21156"/>
    <cellStyle name="Currency 3 2 4 5" xfId="21157"/>
    <cellStyle name="Currency 3 2 4 5 2" xfId="21158"/>
    <cellStyle name="Currency 3 2 4 5 3" xfId="21159"/>
    <cellStyle name="Currency 3 2 4 6" xfId="21160"/>
    <cellStyle name="Currency 3 2 4 6 2" xfId="21161"/>
    <cellStyle name="Currency 3 2 4 6 3" xfId="21162"/>
    <cellStyle name="Currency 3 2 4 7" xfId="21163"/>
    <cellStyle name="Currency 3 2 4 8" xfId="21164"/>
    <cellStyle name="Currency 3 2 5" xfId="21165"/>
    <cellStyle name="Currency 3 2 5 2" xfId="21166"/>
    <cellStyle name="Currency 3 2 5 2 2" xfId="21167"/>
    <cellStyle name="Currency 3 2 5 2 2 2" xfId="21168"/>
    <cellStyle name="Currency 3 2 5 2 2 3" xfId="21169"/>
    <cellStyle name="Currency 3 2 5 2 3" xfId="21170"/>
    <cellStyle name="Currency 3 2 5 2 3 2" xfId="21171"/>
    <cellStyle name="Currency 3 2 5 2 3 3" xfId="21172"/>
    <cellStyle name="Currency 3 2 5 2 4" xfId="21173"/>
    <cellStyle name="Currency 3 2 5 2 4 2" xfId="21174"/>
    <cellStyle name="Currency 3 2 5 2 4 3" xfId="21175"/>
    <cellStyle name="Currency 3 2 5 2 5" xfId="21176"/>
    <cellStyle name="Currency 3 2 5 2 5 2" xfId="21177"/>
    <cellStyle name="Currency 3 2 5 2 5 3" xfId="21178"/>
    <cellStyle name="Currency 3 2 5 2 6" xfId="21179"/>
    <cellStyle name="Currency 3 2 5 2 7" xfId="21180"/>
    <cellStyle name="Currency 3 2 5 3" xfId="21181"/>
    <cellStyle name="Currency 3 2 5 3 2" xfId="21182"/>
    <cellStyle name="Currency 3 2 5 3 3" xfId="21183"/>
    <cellStyle name="Currency 3 2 5 4" xfId="21184"/>
    <cellStyle name="Currency 3 2 5 4 2" xfId="21185"/>
    <cellStyle name="Currency 3 2 5 4 3" xfId="21186"/>
    <cellStyle name="Currency 3 2 5 5" xfId="21187"/>
    <cellStyle name="Currency 3 2 5 5 2" xfId="21188"/>
    <cellStyle name="Currency 3 2 5 5 3" xfId="21189"/>
    <cellStyle name="Currency 3 2 5 6" xfId="21190"/>
    <cellStyle name="Currency 3 2 5 6 2" xfId="21191"/>
    <cellStyle name="Currency 3 2 5 6 3" xfId="21192"/>
    <cellStyle name="Currency 3 2 5 7" xfId="21193"/>
    <cellStyle name="Currency 3 2 5 8" xfId="21194"/>
    <cellStyle name="Currency 3 2 6" xfId="21195"/>
    <cellStyle name="Currency 3 2 6 2" xfId="21196"/>
    <cellStyle name="Currency 3 2 6 2 2" xfId="21197"/>
    <cellStyle name="Currency 3 2 6 2 3" xfId="21198"/>
    <cellStyle name="Currency 3 2 6 3" xfId="21199"/>
    <cellStyle name="Currency 3 2 6 3 2" xfId="21200"/>
    <cellStyle name="Currency 3 2 6 3 3" xfId="21201"/>
    <cellStyle name="Currency 3 2 6 4" xfId="21202"/>
    <cellStyle name="Currency 3 2 6 4 2" xfId="21203"/>
    <cellStyle name="Currency 3 2 6 4 3" xfId="21204"/>
    <cellStyle name="Currency 3 2 6 5" xfId="21205"/>
    <cellStyle name="Currency 3 2 6 5 2" xfId="21206"/>
    <cellStyle name="Currency 3 2 6 5 3" xfId="21207"/>
    <cellStyle name="Currency 3 2 6 6" xfId="21208"/>
    <cellStyle name="Currency 3 2 6 7" xfId="21209"/>
    <cellStyle name="Currency 3 2 7" xfId="21210"/>
    <cellStyle name="Currency 3 2 7 2" xfId="21211"/>
    <cellStyle name="Currency 3 2 7 2 2" xfId="21212"/>
    <cellStyle name="Currency 3 2 7 2 3" xfId="21213"/>
    <cellStyle name="Currency 3 2 7 3" xfId="21214"/>
    <cellStyle name="Currency 3 2 7 3 2" xfId="21215"/>
    <cellStyle name="Currency 3 2 7 3 3" xfId="21216"/>
    <cellStyle name="Currency 3 2 7 4" xfId="21217"/>
    <cellStyle name="Currency 3 2 7 4 2" xfId="21218"/>
    <cellStyle name="Currency 3 2 7 4 3" xfId="21219"/>
    <cellStyle name="Currency 3 2 7 5" xfId="21220"/>
    <cellStyle name="Currency 3 2 7 5 2" xfId="21221"/>
    <cellStyle name="Currency 3 2 7 5 3" xfId="21222"/>
    <cellStyle name="Currency 3 2 7 6" xfId="21223"/>
    <cellStyle name="Currency 3 2 7 7" xfId="21224"/>
    <cellStyle name="Currency 3 2 8" xfId="21225"/>
    <cellStyle name="Currency 3 2 8 2" xfId="21226"/>
    <cellStyle name="Currency 3 2 8 2 2" xfId="21227"/>
    <cellStyle name="Currency 3 2 8 2 3" xfId="21228"/>
    <cellStyle name="Currency 3 2 8 3" xfId="21229"/>
    <cellStyle name="Currency 3 2 8 3 2" xfId="21230"/>
    <cellStyle name="Currency 3 2 8 3 3" xfId="21231"/>
    <cellStyle name="Currency 3 2 8 4" xfId="21232"/>
    <cellStyle name="Currency 3 2 8 4 2" xfId="21233"/>
    <cellStyle name="Currency 3 2 8 4 3" xfId="21234"/>
    <cellStyle name="Currency 3 2 8 5" xfId="21235"/>
    <cellStyle name="Currency 3 2 8 5 2" xfId="21236"/>
    <cellStyle name="Currency 3 2 8 5 3" xfId="21237"/>
    <cellStyle name="Currency 3 2 8 6" xfId="21238"/>
    <cellStyle name="Currency 3 2 8 7" xfId="21239"/>
    <cellStyle name="Currency 3 2 9" xfId="21240"/>
    <cellStyle name="Currency 3 2 9 2" xfId="21241"/>
    <cellStyle name="Currency 3 2 9 2 2" xfId="21242"/>
    <cellStyle name="Currency 3 2 9 2 3" xfId="21243"/>
    <cellStyle name="Currency 3 2 9 3" xfId="21244"/>
    <cellStyle name="Currency 3 2 9 3 2" xfId="21245"/>
    <cellStyle name="Currency 3 2 9 3 3" xfId="21246"/>
    <cellStyle name="Currency 3 2 9 4" xfId="21247"/>
    <cellStyle name="Currency 3 2 9 4 2" xfId="21248"/>
    <cellStyle name="Currency 3 2 9 4 3" xfId="21249"/>
    <cellStyle name="Currency 3 2 9 5" xfId="21250"/>
    <cellStyle name="Currency 3 2 9 5 2" xfId="21251"/>
    <cellStyle name="Currency 3 2 9 5 3" xfId="21252"/>
    <cellStyle name="Currency 3 2 9 6" xfId="21253"/>
    <cellStyle name="Currency 3 2 9 7" xfId="21254"/>
    <cellStyle name="Currency 3 3" xfId="1545"/>
    <cellStyle name="Currency 3 3 10" xfId="21256"/>
    <cellStyle name="Currency 3 3 10 2" xfId="21257"/>
    <cellStyle name="Currency 3 3 10 3" xfId="21258"/>
    <cellStyle name="Currency 3 3 11" xfId="21259"/>
    <cellStyle name="Currency 3 3 11 2" xfId="21260"/>
    <cellStyle name="Currency 3 3 11 3" xfId="21261"/>
    <cellStyle name="Currency 3 3 12" xfId="21262"/>
    <cellStyle name="Currency 3 3 12 2" xfId="21263"/>
    <cellStyle name="Currency 3 3 12 3" xfId="21264"/>
    <cellStyle name="Currency 3 3 13" xfId="21265"/>
    <cellStyle name="Currency 3 3 14" xfId="21266"/>
    <cellStyle name="Currency 3 3 15" xfId="21255"/>
    <cellStyle name="Currency 3 3 2" xfId="21267"/>
    <cellStyle name="Currency 3 3 2 10" xfId="21268"/>
    <cellStyle name="Currency 3 3 2 11" xfId="21269"/>
    <cellStyle name="Currency 3 3 2 2" xfId="21270"/>
    <cellStyle name="Currency 3 3 2 2 2" xfId="21271"/>
    <cellStyle name="Currency 3 3 2 2 2 2" xfId="21272"/>
    <cellStyle name="Currency 3 3 2 2 2 2 2" xfId="21273"/>
    <cellStyle name="Currency 3 3 2 2 2 2 3" xfId="21274"/>
    <cellStyle name="Currency 3 3 2 2 2 3" xfId="21275"/>
    <cellStyle name="Currency 3 3 2 2 2 3 2" xfId="21276"/>
    <cellStyle name="Currency 3 3 2 2 2 3 3" xfId="21277"/>
    <cellStyle name="Currency 3 3 2 2 2 4" xfId="21278"/>
    <cellStyle name="Currency 3 3 2 2 2 4 2" xfId="21279"/>
    <cellStyle name="Currency 3 3 2 2 2 4 3" xfId="21280"/>
    <cellStyle name="Currency 3 3 2 2 2 5" xfId="21281"/>
    <cellStyle name="Currency 3 3 2 2 2 5 2" xfId="21282"/>
    <cellStyle name="Currency 3 3 2 2 2 5 3" xfId="21283"/>
    <cellStyle name="Currency 3 3 2 2 2 6" xfId="21284"/>
    <cellStyle name="Currency 3 3 2 2 2 7" xfId="21285"/>
    <cellStyle name="Currency 3 3 2 2 3" xfId="21286"/>
    <cellStyle name="Currency 3 3 2 2 3 2" xfId="21287"/>
    <cellStyle name="Currency 3 3 2 2 3 3" xfId="21288"/>
    <cellStyle name="Currency 3 3 2 2 4" xfId="21289"/>
    <cellStyle name="Currency 3 3 2 2 4 2" xfId="21290"/>
    <cellStyle name="Currency 3 3 2 2 4 3" xfId="21291"/>
    <cellStyle name="Currency 3 3 2 2 5" xfId="21292"/>
    <cellStyle name="Currency 3 3 2 2 5 2" xfId="21293"/>
    <cellStyle name="Currency 3 3 2 2 5 3" xfId="21294"/>
    <cellStyle name="Currency 3 3 2 2 6" xfId="21295"/>
    <cellStyle name="Currency 3 3 2 2 6 2" xfId="21296"/>
    <cellStyle name="Currency 3 3 2 2 6 3" xfId="21297"/>
    <cellStyle name="Currency 3 3 2 2 7" xfId="21298"/>
    <cellStyle name="Currency 3 3 2 2 8" xfId="21299"/>
    <cellStyle name="Currency 3 3 2 3" xfId="21300"/>
    <cellStyle name="Currency 3 3 2 3 2" xfId="21301"/>
    <cellStyle name="Currency 3 3 2 3 2 2" xfId="21302"/>
    <cellStyle name="Currency 3 3 2 3 2 3" xfId="21303"/>
    <cellStyle name="Currency 3 3 2 3 3" xfId="21304"/>
    <cellStyle name="Currency 3 3 2 3 3 2" xfId="21305"/>
    <cellStyle name="Currency 3 3 2 3 3 3" xfId="21306"/>
    <cellStyle name="Currency 3 3 2 3 4" xfId="21307"/>
    <cellStyle name="Currency 3 3 2 3 4 2" xfId="21308"/>
    <cellStyle name="Currency 3 3 2 3 4 3" xfId="21309"/>
    <cellStyle name="Currency 3 3 2 3 5" xfId="21310"/>
    <cellStyle name="Currency 3 3 2 3 5 2" xfId="21311"/>
    <cellStyle name="Currency 3 3 2 3 5 3" xfId="21312"/>
    <cellStyle name="Currency 3 3 2 3 6" xfId="21313"/>
    <cellStyle name="Currency 3 3 2 3 7" xfId="21314"/>
    <cellStyle name="Currency 3 3 2 4" xfId="21315"/>
    <cellStyle name="Currency 3 3 2 4 2" xfId="21316"/>
    <cellStyle name="Currency 3 3 2 4 2 2" xfId="21317"/>
    <cellStyle name="Currency 3 3 2 4 2 3" xfId="21318"/>
    <cellStyle name="Currency 3 3 2 4 3" xfId="21319"/>
    <cellStyle name="Currency 3 3 2 4 3 2" xfId="21320"/>
    <cellStyle name="Currency 3 3 2 4 3 3" xfId="21321"/>
    <cellStyle name="Currency 3 3 2 4 4" xfId="21322"/>
    <cellStyle name="Currency 3 3 2 4 4 2" xfId="21323"/>
    <cellStyle name="Currency 3 3 2 4 4 3" xfId="21324"/>
    <cellStyle name="Currency 3 3 2 4 5" xfId="21325"/>
    <cellStyle name="Currency 3 3 2 4 5 2" xfId="21326"/>
    <cellStyle name="Currency 3 3 2 4 5 3" xfId="21327"/>
    <cellStyle name="Currency 3 3 2 4 6" xfId="21328"/>
    <cellStyle name="Currency 3 3 2 4 7" xfId="21329"/>
    <cellStyle name="Currency 3 3 2 5" xfId="21330"/>
    <cellStyle name="Currency 3 3 2 5 2" xfId="21331"/>
    <cellStyle name="Currency 3 3 2 5 2 2" xfId="21332"/>
    <cellStyle name="Currency 3 3 2 5 2 3" xfId="21333"/>
    <cellStyle name="Currency 3 3 2 5 3" xfId="21334"/>
    <cellStyle name="Currency 3 3 2 5 3 2" xfId="21335"/>
    <cellStyle name="Currency 3 3 2 5 3 3" xfId="21336"/>
    <cellStyle name="Currency 3 3 2 5 4" xfId="21337"/>
    <cellStyle name="Currency 3 3 2 5 4 2" xfId="21338"/>
    <cellStyle name="Currency 3 3 2 5 4 3" xfId="21339"/>
    <cellStyle name="Currency 3 3 2 5 5" xfId="21340"/>
    <cellStyle name="Currency 3 3 2 5 5 2" xfId="21341"/>
    <cellStyle name="Currency 3 3 2 5 5 3" xfId="21342"/>
    <cellStyle name="Currency 3 3 2 5 6" xfId="21343"/>
    <cellStyle name="Currency 3 3 2 5 7" xfId="21344"/>
    <cellStyle name="Currency 3 3 2 6" xfId="21345"/>
    <cellStyle name="Currency 3 3 2 6 2" xfId="21346"/>
    <cellStyle name="Currency 3 3 2 6 3" xfId="21347"/>
    <cellStyle name="Currency 3 3 2 7" xfId="21348"/>
    <cellStyle name="Currency 3 3 2 7 2" xfId="21349"/>
    <cellStyle name="Currency 3 3 2 7 3" xfId="21350"/>
    <cellStyle name="Currency 3 3 2 8" xfId="21351"/>
    <cellStyle name="Currency 3 3 2 8 2" xfId="21352"/>
    <cellStyle name="Currency 3 3 2 8 3" xfId="21353"/>
    <cellStyle name="Currency 3 3 2 9" xfId="21354"/>
    <cellStyle name="Currency 3 3 2 9 2" xfId="21355"/>
    <cellStyle name="Currency 3 3 2 9 3" xfId="21356"/>
    <cellStyle name="Currency 3 3 3" xfId="21357"/>
    <cellStyle name="Currency 3 3 3 2" xfId="21358"/>
    <cellStyle name="Currency 3 3 3 2 2" xfId="21359"/>
    <cellStyle name="Currency 3 3 3 2 2 2" xfId="21360"/>
    <cellStyle name="Currency 3 3 3 2 2 3" xfId="21361"/>
    <cellStyle name="Currency 3 3 3 2 3" xfId="21362"/>
    <cellStyle name="Currency 3 3 3 2 3 2" xfId="21363"/>
    <cellStyle name="Currency 3 3 3 2 3 3" xfId="21364"/>
    <cellStyle name="Currency 3 3 3 2 4" xfId="21365"/>
    <cellStyle name="Currency 3 3 3 2 4 2" xfId="21366"/>
    <cellStyle name="Currency 3 3 3 2 4 3" xfId="21367"/>
    <cellStyle name="Currency 3 3 3 2 5" xfId="21368"/>
    <cellStyle name="Currency 3 3 3 2 5 2" xfId="21369"/>
    <cellStyle name="Currency 3 3 3 2 5 3" xfId="21370"/>
    <cellStyle name="Currency 3 3 3 2 6" xfId="21371"/>
    <cellStyle name="Currency 3 3 3 2 7" xfId="21372"/>
    <cellStyle name="Currency 3 3 3 3" xfId="21373"/>
    <cellStyle name="Currency 3 3 3 3 2" xfId="21374"/>
    <cellStyle name="Currency 3 3 3 3 3" xfId="21375"/>
    <cellStyle name="Currency 3 3 3 4" xfId="21376"/>
    <cellStyle name="Currency 3 3 3 4 2" xfId="21377"/>
    <cellStyle name="Currency 3 3 3 4 3" xfId="21378"/>
    <cellStyle name="Currency 3 3 3 5" xfId="21379"/>
    <cellStyle name="Currency 3 3 3 5 2" xfId="21380"/>
    <cellStyle name="Currency 3 3 3 5 3" xfId="21381"/>
    <cellStyle name="Currency 3 3 3 6" xfId="21382"/>
    <cellStyle name="Currency 3 3 3 6 2" xfId="21383"/>
    <cellStyle name="Currency 3 3 3 6 3" xfId="21384"/>
    <cellStyle name="Currency 3 3 3 7" xfId="21385"/>
    <cellStyle name="Currency 3 3 3 8" xfId="21386"/>
    <cellStyle name="Currency 3 3 4" xfId="21387"/>
    <cellStyle name="Currency 3 3 4 2" xfId="21388"/>
    <cellStyle name="Currency 3 3 4 2 2" xfId="21389"/>
    <cellStyle name="Currency 3 3 4 2 2 2" xfId="21390"/>
    <cellStyle name="Currency 3 3 4 2 2 3" xfId="21391"/>
    <cellStyle name="Currency 3 3 4 2 3" xfId="21392"/>
    <cellStyle name="Currency 3 3 4 2 3 2" xfId="21393"/>
    <cellStyle name="Currency 3 3 4 2 3 3" xfId="21394"/>
    <cellStyle name="Currency 3 3 4 2 4" xfId="21395"/>
    <cellStyle name="Currency 3 3 4 2 4 2" xfId="21396"/>
    <cellStyle name="Currency 3 3 4 2 4 3" xfId="21397"/>
    <cellStyle name="Currency 3 3 4 2 5" xfId="21398"/>
    <cellStyle name="Currency 3 3 4 2 5 2" xfId="21399"/>
    <cellStyle name="Currency 3 3 4 2 5 3" xfId="21400"/>
    <cellStyle name="Currency 3 3 4 2 6" xfId="21401"/>
    <cellStyle name="Currency 3 3 4 2 7" xfId="21402"/>
    <cellStyle name="Currency 3 3 4 3" xfId="21403"/>
    <cellStyle name="Currency 3 3 4 3 2" xfId="21404"/>
    <cellStyle name="Currency 3 3 4 3 3" xfId="21405"/>
    <cellStyle name="Currency 3 3 4 4" xfId="21406"/>
    <cellStyle name="Currency 3 3 4 4 2" xfId="21407"/>
    <cellStyle name="Currency 3 3 4 4 3" xfId="21408"/>
    <cellStyle name="Currency 3 3 4 5" xfId="21409"/>
    <cellStyle name="Currency 3 3 4 5 2" xfId="21410"/>
    <cellStyle name="Currency 3 3 4 5 3" xfId="21411"/>
    <cellStyle name="Currency 3 3 4 6" xfId="21412"/>
    <cellStyle name="Currency 3 3 4 6 2" xfId="21413"/>
    <cellStyle name="Currency 3 3 4 6 3" xfId="21414"/>
    <cellStyle name="Currency 3 3 4 7" xfId="21415"/>
    <cellStyle name="Currency 3 3 4 8" xfId="21416"/>
    <cellStyle name="Currency 3 3 5" xfId="21417"/>
    <cellStyle name="Currency 3 3 5 2" xfId="21418"/>
    <cellStyle name="Currency 3 3 5 2 2" xfId="21419"/>
    <cellStyle name="Currency 3 3 5 2 3" xfId="21420"/>
    <cellStyle name="Currency 3 3 5 3" xfId="21421"/>
    <cellStyle name="Currency 3 3 5 3 2" xfId="21422"/>
    <cellStyle name="Currency 3 3 5 3 3" xfId="21423"/>
    <cellStyle name="Currency 3 3 5 4" xfId="21424"/>
    <cellStyle name="Currency 3 3 5 4 2" xfId="21425"/>
    <cellStyle name="Currency 3 3 5 4 3" xfId="21426"/>
    <cellStyle name="Currency 3 3 5 5" xfId="21427"/>
    <cellStyle name="Currency 3 3 5 5 2" xfId="21428"/>
    <cellStyle name="Currency 3 3 5 5 3" xfId="21429"/>
    <cellStyle name="Currency 3 3 5 6" xfId="21430"/>
    <cellStyle name="Currency 3 3 5 7" xfId="21431"/>
    <cellStyle name="Currency 3 3 6" xfId="21432"/>
    <cellStyle name="Currency 3 3 6 2" xfId="21433"/>
    <cellStyle name="Currency 3 3 6 2 2" xfId="21434"/>
    <cellStyle name="Currency 3 3 6 2 3" xfId="21435"/>
    <cellStyle name="Currency 3 3 6 3" xfId="21436"/>
    <cellStyle name="Currency 3 3 6 3 2" xfId="21437"/>
    <cellStyle name="Currency 3 3 6 3 3" xfId="21438"/>
    <cellStyle name="Currency 3 3 6 4" xfId="21439"/>
    <cellStyle name="Currency 3 3 6 4 2" xfId="21440"/>
    <cellStyle name="Currency 3 3 6 4 3" xfId="21441"/>
    <cellStyle name="Currency 3 3 6 5" xfId="21442"/>
    <cellStyle name="Currency 3 3 6 5 2" xfId="21443"/>
    <cellStyle name="Currency 3 3 6 5 3" xfId="21444"/>
    <cellStyle name="Currency 3 3 6 6" xfId="21445"/>
    <cellStyle name="Currency 3 3 6 7" xfId="21446"/>
    <cellStyle name="Currency 3 3 7" xfId="21447"/>
    <cellStyle name="Currency 3 3 7 2" xfId="21448"/>
    <cellStyle name="Currency 3 3 7 2 2" xfId="21449"/>
    <cellStyle name="Currency 3 3 7 2 3" xfId="21450"/>
    <cellStyle name="Currency 3 3 7 3" xfId="21451"/>
    <cellStyle name="Currency 3 3 7 3 2" xfId="21452"/>
    <cellStyle name="Currency 3 3 7 3 3" xfId="21453"/>
    <cellStyle name="Currency 3 3 7 4" xfId="21454"/>
    <cellStyle name="Currency 3 3 7 4 2" xfId="21455"/>
    <cellStyle name="Currency 3 3 7 4 3" xfId="21456"/>
    <cellStyle name="Currency 3 3 7 5" xfId="21457"/>
    <cellStyle name="Currency 3 3 7 5 2" xfId="21458"/>
    <cellStyle name="Currency 3 3 7 5 3" xfId="21459"/>
    <cellStyle name="Currency 3 3 7 6" xfId="21460"/>
    <cellStyle name="Currency 3 3 7 7" xfId="21461"/>
    <cellStyle name="Currency 3 3 8" xfId="21462"/>
    <cellStyle name="Currency 3 3 8 2" xfId="21463"/>
    <cellStyle name="Currency 3 3 8 2 2" xfId="21464"/>
    <cellStyle name="Currency 3 3 8 2 3" xfId="21465"/>
    <cellStyle name="Currency 3 3 8 3" xfId="21466"/>
    <cellStyle name="Currency 3 3 8 3 2" xfId="21467"/>
    <cellStyle name="Currency 3 3 8 3 3" xfId="21468"/>
    <cellStyle name="Currency 3 3 8 4" xfId="21469"/>
    <cellStyle name="Currency 3 3 8 4 2" xfId="21470"/>
    <cellStyle name="Currency 3 3 8 4 3" xfId="21471"/>
    <cellStyle name="Currency 3 3 8 5" xfId="21472"/>
    <cellStyle name="Currency 3 3 8 5 2" xfId="21473"/>
    <cellStyle name="Currency 3 3 8 5 3" xfId="21474"/>
    <cellStyle name="Currency 3 3 8 6" xfId="21475"/>
    <cellStyle name="Currency 3 3 8 7" xfId="21476"/>
    <cellStyle name="Currency 3 3 9" xfId="21477"/>
    <cellStyle name="Currency 3 3 9 2" xfId="21478"/>
    <cellStyle name="Currency 3 3 9 3" xfId="21479"/>
    <cellStyle name="Currency 3 4" xfId="21480"/>
    <cellStyle name="Currency 3 4 10" xfId="21481"/>
    <cellStyle name="Currency 3 4 11" xfId="21482"/>
    <cellStyle name="Currency 3 4 2" xfId="21483"/>
    <cellStyle name="Currency 3 4 2 2" xfId="21484"/>
    <cellStyle name="Currency 3 4 2 2 2" xfId="21485"/>
    <cellStyle name="Currency 3 4 2 2 2 2" xfId="21486"/>
    <cellStyle name="Currency 3 4 2 2 2 3" xfId="21487"/>
    <cellStyle name="Currency 3 4 2 2 3" xfId="21488"/>
    <cellStyle name="Currency 3 4 2 2 3 2" xfId="21489"/>
    <cellStyle name="Currency 3 4 2 2 3 3" xfId="21490"/>
    <cellStyle name="Currency 3 4 2 2 4" xfId="21491"/>
    <cellStyle name="Currency 3 4 2 2 4 2" xfId="21492"/>
    <cellStyle name="Currency 3 4 2 2 4 3" xfId="21493"/>
    <cellStyle name="Currency 3 4 2 2 5" xfId="21494"/>
    <cellStyle name="Currency 3 4 2 2 5 2" xfId="21495"/>
    <cellStyle name="Currency 3 4 2 2 5 3" xfId="21496"/>
    <cellStyle name="Currency 3 4 2 2 6" xfId="21497"/>
    <cellStyle name="Currency 3 4 2 2 7" xfId="21498"/>
    <cellStyle name="Currency 3 4 2 3" xfId="21499"/>
    <cellStyle name="Currency 3 4 2 3 2" xfId="21500"/>
    <cellStyle name="Currency 3 4 2 3 3" xfId="21501"/>
    <cellStyle name="Currency 3 4 2 4" xfId="21502"/>
    <cellStyle name="Currency 3 4 2 4 2" xfId="21503"/>
    <cellStyle name="Currency 3 4 2 4 3" xfId="21504"/>
    <cellStyle name="Currency 3 4 2 5" xfId="21505"/>
    <cellStyle name="Currency 3 4 2 5 2" xfId="21506"/>
    <cellStyle name="Currency 3 4 2 5 3" xfId="21507"/>
    <cellStyle name="Currency 3 4 2 6" xfId="21508"/>
    <cellStyle name="Currency 3 4 2 6 2" xfId="21509"/>
    <cellStyle name="Currency 3 4 2 6 3" xfId="21510"/>
    <cellStyle name="Currency 3 4 2 7" xfId="21511"/>
    <cellStyle name="Currency 3 4 2 8" xfId="21512"/>
    <cellStyle name="Currency 3 4 3" xfId="21513"/>
    <cellStyle name="Currency 3 4 3 2" xfId="21514"/>
    <cellStyle name="Currency 3 4 3 2 2" xfId="21515"/>
    <cellStyle name="Currency 3 4 3 2 3" xfId="21516"/>
    <cellStyle name="Currency 3 4 3 3" xfId="21517"/>
    <cellStyle name="Currency 3 4 3 3 2" xfId="21518"/>
    <cellStyle name="Currency 3 4 3 3 3" xfId="21519"/>
    <cellStyle name="Currency 3 4 3 4" xfId="21520"/>
    <cellStyle name="Currency 3 4 3 4 2" xfId="21521"/>
    <cellStyle name="Currency 3 4 3 4 3" xfId="21522"/>
    <cellStyle name="Currency 3 4 3 5" xfId="21523"/>
    <cellStyle name="Currency 3 4 3 5 2" xfId="21524"/>
    <cellStyle name="Currency 3 4 3 5 3" xfId="21525"/>
    <cellStyle name="Currency 3 4 3 6" xfId="21526"/>
    <cellStyle name="Currency 3 4 3 7" xfId="21527"/>
    <cellStyle name="Currency 3 4 4" xfId="21528"/>
    <cellStyle name="Currency 3 4 4 2" xfId="21529"/>
    <cellStyle name="Currency 3 4 4 2 2" xfId="21530"/>
    <cellStyle name="Currency 3 4 4 2 3" xfId="21531"/>
    <cellStyle name="Currency 3 4 4 3" xfId="21532"/>
    <cellStyle name="Currency 3 4 4 3 2" xfId="21533"/>
    <cellStyle name="Currency 3 4 4 3 3" xfId="21534"/>
    <cellStyle name="Currency 3 4 4 4" xfId="21535"/>
    <cellStyle name="Currency 3 4 4 4 2" xfId="21536"/>
    <cellStyle name="Currency 3 4 4 4 3" xfId="21537"/>
    <cellStyle name="Currency 3 4 4 5" xfId="21538"/>
    <cellStyle name="Currency 3 4 4 5 2" xfId="21539"/>
    <cellStyle name="Currency 3 4 4 5 3" xfId="21540"/>
    <cellStyle name="Currency 3 4 4 6" xfId="21541"/>
    <cellStyle name="Currency 3 4 4 7" xfId="21542"/>
    <cellStyle name="Currency 3 4 5" xfId="21543"/>
    <cellStyle name="Currency 3 4 5 2" xfId="21544"/>
    <cellStyle name="Currency 3 4 5 2 2" xfId="21545"/>
    <cellStyle name="Currency 3 4 5 2 3" xfId="21546"/>
    <cellStyle name="Currency 3 4 5 3" xfId="21547"/>
    <cellStyle name="Currency 3 4 5 3 2" xfId="21548"/>
    <cellStyle name="Currency 3 4 5 3 3" xfId="21549"/>
    <cellStyle name="Currency 3 4 5 4" xfId="21550"/>
    <cellStyle name="Currency 3 4 5 4 2" xfId="21551"/>
    <cellStyle name="Currency 3 4 5 4 3" xfId="21552"/>
    <cellStyle name="Currency 3 4 5 5" xfId="21553"/>
    <cellStyle name="Currency 3 4 5 5 2" xfId="21554"/>
    <cellStyle name="Currency 3 4 5 5 3" xfId="21555"/>
    <cellStyle name="Currency 3 4 5 6" xfId="21556"/>
    <cellStyle name="Currency 3 4 5 7" xfId="21557"/>
    <cellStyle name="Currency 3 4 6" xfId="21558"/>
    <cellStyle name="Currency 3 4 6 2" xfId="21559"/>
    <cellStyle name="Currency 3 4 6 3" xfId="21560"/>
    <cellStyle name="Currency 3 4 7" xfId="21561"/>
    <cellStyle name="Currency 3 4 7 2" xfId="21562"/>
    <cellStyle name="Currency 3 4 7 3" xfId="21563"/>
    <cellStyle name="Currency 3 4 8" xfId="21564"/>
    <cellStyle name="Currency 3 4 8 2" xfId="21565"/>
    <cellStyle name="Currency 3 4 8 3" xfId="21566"/>
    <cellStyle name="Currency 3 4 9" xfId="21567"/>
    <cellStyle name="Currency 3 4 9 2" xfId="21568"/>
    <cellStyle name="Currency 3 4 9 3" xfId="21569"/>
    <cellStyle name="Currency 3 5" xfId="21570"/>
    <cellStyle name="Currency 3 5 2" xfId="21571"/>
    <cellStyle name="Currency 3 5 2 2" xfId="21572"/>
    <cellStyle name="Currency 3 5 2 2 2" xfId="21573"/>
    <cellStyle name="Currency 3 5 2 2 3" xfId="21574"/>
    <cellStyle name="Currency 3 5 2 3" xfId="21575"/>
    <cellStyle name="Currency 3 5 2 3 2" xfId="21576"/>
    <cellStyle name="Currency 3 5 2 3 3" xfId="21577"/>
    <cellStyle name="Currency 3 5 2 4" xfId="21578"/>
    <cellStyle name="Currency 3 5 2 4 2" xfId="21579"/>
    <cellStyle name="Currency 3 5 2 4 3" xfId="21580"/>
    <cellStyle name="Currency 3 5 2 5" xfId="21581"/>
    <cellStyle name="Currency 3 5 2 5 2" xfId="21582"/>
    <cellStyle name="Currency 3 5 2 5 3" xfId="21583"/>
    <cellStyle name="Currency 3 5 2 6" xfId="21584"/>
    <cellStyle name="Currency 3 5 2 7" xfId="21585"/>
    <cellStyle name="Currency 3 5 3" xfId="21586"/>
    <cellStyle name="Currency 3 5 3 2" xfId="21587"/>
    <cellStyle name="Currency 3 5 3 3" xfId="21588"/>
    <cellStyle name="Currency 3 5 4" xfId="21589"/>
    <cellStyle name="Currency 3 5 4 2" xfId="21590"/>
    <cellStyle name="Currency 3 5 4 3" xfId="21591"/>
    <cellStyle name="Currency 3 5 5" xfId="21592"/>
    <cellStyle name="Currency 3 5 5 2" xfId="21593"/>
    <cellStyle name="Currency 3 5 5 3" xfId="21594"/>
    <cellStyle name="Currency 3 5 6" xfId="21595"/>
    <cellStyle name="Currency 3 5 6 2" xfId="21596"/>
    <cellStyle name="Currency 3 5 6 3" xfId="21597"/>
    <cellStyle name="Currency 3 5 7" xfId="21598"/>
    <cellStyle name="Currency 3 5 8" xfId="21599"/>
    <cellStyle name="Currency 3 6" xfId="21600"/>
    <cellStyle name="Currency 3 6 2" xfId="21601"/>
    <cellStyle name="Currency 3 6 2 2" xfId="21602"/>
    <cellStyle name="Currency 3 6 2 2 2" xfId="21603"/>
    <cellStyle name="Currency 3 6 2 2 3" xfId="21604"/>
    <cellStyle name="Currency 3 6 2 3" xfId="21605"/>
    <cellStyle name="Currency 3 6 2 3 2" xfId="21606"/>
    <cellStyle name="Currency 3 6 2 3 3" xfId="21607"/>
    <cellStyle name="Currency 3 6 2 4" xfId="21608"/>
    <cellStyle name="Currency 3 6 2 4 2" xfId="21609"/>
    <cellStyle name="Currency 3 6 2 4 3" xfId="21610"/>
    <cellStyle name="Currency 3 6 2 5" xfId="21611"/>
    <cellStyle name="Currency 3 6 2 5 2" xfId="21612"/>
    <cellStyle name="Currency 3 6 2 5 3" xfId="21613"/>
    <cellStyle name="Currency 3 6 2 6" xfId="21614"/>
    <cellStyle name="Currency 3 6 2 7" xfId="21615"/>
    <cellStyle name="Currency 3 6 3" xfId="21616"/>
    <cellStyle name="Currency 3 6 3 2" xfId="21617"/>
    <cellStyle name="Currency 3 6 3 3" xfId="21618"/>
    <cellStyle name="Currency 3 6 4" xfId="21619"/>
    <cellStyle name="Currency 3 6 4 2" xfId="21620"/>
    <cellStyle name="Currency 3 6 4 3" xfId="21621"/>
    <cellStyle name="Currency 3 6 5" xfId="21622"/>
    <cellStyle name="Currency 3 6 5 2" xfId="21623"/>
    <cellStyle name="Currency 3 6 5 3" xfId="21624"/>
    <cellStyle name="Currency 3 6 6" xfId="21625"/>
    <cellStyle name="Currency 3 6 6 2" xfId="21626"/>
    <cellStyle name="Currency 3 6 6 3" xfId="21627"/>
    <cellStyle name="Currency 3 6 7" xfId="21628"/>
    <cellStyle name="Currency 3 6 8" xfId="21629"/>
    <cellStyle name="Currency 3 7" xfId="21630"/>
    <cellStyle name="Currency 3 7 2" xfId="21631"/>
    <cellStyle name="Currency 3 7 2 2" xfId="21632"/>
    <cellStyle name="Currency 3 7 2 3" xfId="21633"/>
    <cellStyle name="Currency 3 7 3" xfId="21634"/>
    <cellStyle name="Currency 3 7 3 2" xfId="21635"/>
    <cellStyle name="Currency 3 7 3 3" xfId="21636"/>
    <cellStyle name="Currency 3 7 4" xfId="21637"/>
    <cellStyle name="Currency 3 7 4 2" xfId="21638"/>
    <cellStyle name="Currency 3 7 4 3" xfId="21639"/>
    <cellStyle name="Currency 3 7 5" xfId="21640"/>
    <cellStyle name="Currency 3 7 5 2" xfId="21641"/>
    <cellStyle name="Currency 3 7 5 3" xfId="21642"/>
    <cellStyle name="Currency 3 7 6" xfId="21643"/>
    <cellStyle name="Currency 3 7 7" xfId="21644"/>
    <cellStyle name="Currency 3 8" xfId="21645"/>
    <cellStyle name="Currency 3 8 2" xfId="21646"/>
    <cellStyle name="Currency 3 8 2 2" xfId="21647"/>
    <cellStyle name="Currency 3 8 2 3" xfId="21648"/>
    <cellStyle name="Currency 3 8 3" xfId="21649"/>
    <cellStyle name="Currency 3 8 3 2" xfId="21650"/>
    <cellStyle name="Currency 3 8 3 3" xfId="21651"/>
    <cellStyle name="Currency 3 8 4" xfId="21652"/>
    <cellStyle name="Currency 3 8 4 2" xfId="21653"/>
    <cellStyle name="Currency 3 8 4 3" xfId="21654"/>
    <cellStyle name="Currency 3 8 5" xfId="21655"/>
    <cellStyle name="Currency 3 8 5 2" xfId="21656"/>
    <cellStyle name="Currency 3 8 5 3" xfId="21657"/>
    <cellStyle name="Currency 3 8 6" xfId="21658"/>
    <cellStyle name="Currency 3 8 7" xfId="21659"/>
    <cellStyle name="Currency 3 9" xfId="21660"/>
    <cellStyle name="Currency 3 9 2" xfId="21661"/>
    <cellStyle name="Currency 3 9 2 2" xfId="21662"/>
    <cellStyle name="Currency 3 9 2 3" xfId="21663"/>
    <cellStyle name="Currency 3 9 3" xfId="21664"/>
    <cellStyle name="Currency 3 9 3 2" xfId="21665"/>
    <cellStyle name="Currency 3 9 3 3" xfId="21666"/>
    <cellStyle name="Currency 3 9 4" xfId="21667"/>
    <cellStyle name="Currency 3 9 4 2" xfId="21668"/>
    <cellStyle name="Currency 3 9 4 3" xfId="21669"/>
    <cellStyle name="Currency 3 9 5" xfId="21670"/>
    <cellStyle name="Currency 3 9 5 2" xfId="21671"/>
    <cellStyle name="Currency 3 9 5 3" xfId="21672"/>
    <cellStyle name="Currency 3 9 6" xfId="21673"/>
    <cellStyle name="Currency 3 9 7" xfId="21674"/>
    <cellStyle name="Currency 4" xfId="889"/>
    <cellStyle name="Currency 4 10" xfId="21675"/>
    <cellStyle name="Currency 4 10 2" xfId="21676"/>
    <cellStyle name="Currency 4 10 2 2" xfId="21677"/>
    <cellStyle name="Currency 4 10 2 3" xfId="21678"/>
    <cellStyle name="Currency 4 10 3" xfId="21679"/>
    <cellStyle name="Currency 4 10 3 2" xfId="21680"/>
    <cellStyle name="Currency 4 10 3 3" xfId="21681"/>
    <cellStyle name="Currency 4 10 4" xfId="21682"/>
    <cellStyle name="Currency 4 10 4 2" xfId="21683"/>
    <cellStyle name="Currency 4 10 4 3" xfId="21684"/>
    <cellStyle name="Currency 4 10 5" xfId="21685"/>
    <cellStyle name="Currency 4 10 5 2" xfId="21686"/>
    <cellStyle name="Currency 4 10 5 3" xfId="21687"/>
    <cellStyle name="Currency 4 10 6" xfId="21688"/>
    <cellStyle name="Currency 4 10 7" xfId="21689"/>
    <cellStyle name="Currency 4 11" xfId="21690"/>
    <cellStyle name="Currency 4 11 2" xfId="21691"/>
    <cellStyle name="Currency 4 11 3" xfId="21692"/>
    <cellStyle name="Currency 4 12" xfId="21693"/>
    <cellStyle name="Currency 4 12 2" xfId="21694"/>
    <cellStyle name="Currency 4 12 3" xfId="21695"/>
    <cellStyle name="Currency 4 13" xfId="21696"/>
    <cellStyle name="Currency 4 13 2" xfId="21697"/>
    <cellStyle name="Currency 4 13 3" xfId="21698"/>
    <cellStyle name="Currency 4 14" xfId="21699"/>
    <cellStyle name="Currency 4 14 2" xfId="21700"/>
    <cellStyle name="Currency 4 14 3" xfId="21701"/>
    <cellStyle name="Currency 4 15" xfId="21702"/>
    <cellStyle name="Currency 4 16" xfId="21703"/>
    <cellStyle name="Currency 4 2" xfId="1546"/>
    <cellStyle name="Currency 4 2 10" xfId="21705"/>
    <cellStyle name="Currency 4 2 10 2" xfId="21706"/>
    <cellStyle name="Currency 4 2 10 3" xfId="21707"/>
    <cellStyle name="Currency 4 2 11" xfId="21708"/>
    <cellStyle name="Currency 4 2 11 2" xfId="21709"/>
    <cellStyle name="Currency 4 2 11 3" xfId="21710"/>
    <cellStyle name="Currency 4 2 12" xfId="21711"/>
    <cellStyle name="Currency 4 2 12 2" xfId="21712"/>
    <cellStyle name="Currency 4 2 12 3" xfId="21713"/>
    <cellStyle name="Currency 4 2 13" xfId="21714"/>
    <cellStyle name="Currency 4 2 13 2" xfId="21715"/>
    <cellStyle name="Currency 4 2 13 3" xfId="21716"/>
    <cellStyle name="Currency 4 2 14" xfId="21717"/>
    <cellStyle name="Currency 4 2 15" xfId="21718"/>
    <cellStyle name="Currency 4 2 16" xfId="21704"/>
    <cellStyle name="Currency 4 2 2" xfId="21719"/>
    <cellStyle name="Currency 4 2 2 10" xfId="21720"/>
    <cellStyle name="Currency 4 2 2 10 2" xfId="21721"/>
    <cellStyle name="Currency 4 2 2 10 3" xfId="21722"/>
    <cellStyle name="Currency 4 2 2 11" xfId="21723"/>
    <cellStyle name="Currency 4 2 2 11 2" xfId="21724"/>
    <cellStyle name="Currency 4 2 2 11 3" xfId="21725"/>
    <cellStyle name="Currency 4 2 2 12" xfId="21726"/>
    <cellStyle name="Currency 4 2 2 12 2" xfId="21727"/>
    <cellStyle name="Currency 4 2 2 12 3" xfId="21728"/>
    <cellStyle name="Currency 4 2 2 13" xfId="21729"/>
    <cellStyle name="Currency 4 2 2 14" xfId="21730"/>
    <cellStyle name="Currency 4 2 2 2" xfId="21731"/>
    <cellStyle name="Currency 4 2 2 2 10" xfId="21732"/>
    <cellStyle name="Currency 4 2 2 2 11" xfId="21733"/>
    <cellStyle name="Currency 4 2 2 2 2" xfId="21734"/>
    <cellStyle name="Currency 4 2 2 2 2 2" xfId="21735"/>
    <cellStyle name="Currency 4 2 2 2 2 2 2" xfId="21736"/>
    <cellStyle name="Currency 4 2 2 2 2 2 2 2" xfId="21737"/>
    <cellStyle name="Currency 4 2 2 2 2 2 2 3" xfId="21738"/>
    <cellStyle name="Currency 4 2 2 2 2 2 3" xfId="21739"/>
    <cellStyle name="Currency 4 2 2 2 2 2 3 2" xfId="21740"/>
    <cellStyle name="Currency 4 2 2 2 2 2 3 3" xfId="21741"/>
    <cellStyle name="Currency 4 2 2 2 2 2 4" xfId="21742"/>
    <cellStyle name="Currency 4 2 2 2 2 2 4 2" xfId="21743"/>
    <cellStyle name="Currency 4 2 2 2 2 2 4 3" xfId="21744"/>
    <cellStyle name="Currency 4 2 2 2 2 2 5" xfId="21745"/>
    <cellStyle name="Currency 4 2 2 2 2 2 5 2" xfId="21746"/>
    <cellStyle name="Currency 4 2 2 2 2 2 5 3" xfId="21747"/>
    <cellStyle name="Currency 4 2 2 2 2 2 6" xfId="21748"/>
    <cellStyle name="Currency 4 2 2 2 2 2 7" xfId="21749"/>
    <cellStyle name="Currency 4 2 2 2 2 3" xfId="21750"/>
    <cellStyle name="Currency 4 2 2 2 2 3 2" xfId="21751"/>
    <cellStyle name="Currency 4 2 2 2 2 3 3" xfId="21752"/>
    <cellStyle name="Currency 4 2 2 2 2 4" xfId="21753"/>
    <cellStyle name="Currency 4 2 2 2 2 4 2" xfId="21754"/>
    <cellStyle name="Currency 4 2 2 2 2 4 3" xfId="21755"/>
    <cellStyle name="Currency 4 2 2 2 2 5" xfId="21756"/>
    <cellStyle name="Currency 4 2 2 2 2 5 2" xfId="21757"/>
    <cellStyle name="Currency 4 2 2 2 2 5 3" xfId="21758"/>
    <cellStyle name="Currency 4 2 2 2 2 6" xfId="21759"/>
    <cellStyle name="Currency 4 2 2 2 2 6 2" xfId="21760"/>
    <cellStyle name="Currency 4 2 2 2 2 6 3" xfId="21761"/>
    <cellStyle name="Currency 4 2 2 2 2 7" xfId="21762"/>
    <cellStyle name="Currency 4 2 2 2 2 8" xfId="21763"/>
    <cellStyle name="Currency 4 2 2 2 3" xfId="21764"/>
    <cellStyle name="Currency 4 2 2 2 3 2" xfId="21765"/>
    <cellStyle name="Currency 4 2 2 2 3 2 2" xfId="21766"/>
    <cellStyle name="Currency 4 2 2 2 3 2 3" xfId="21767"/>
    <cellStyle name="Currency 4 2 2 2 3 3" xfId="21768"/>
    <cellStyle name="Currency 4 2 2 2 3 3 2" xfId="21769"/>
    <cellStyle name="Currency 4 2 2 2 3 3 3" xfId="21770"/>
    <cellStyle name="Currency 4 2 2 2 3 4" xfId="21771"/>
    <cellStyle name="Currency 4 2 2 2 3 4 2" xfId="21772"/>
    <cellStyle name="Currency 4 2 2 2 3 4 3" xfId="21773"/>
    <cellStyle name="Currency 4 2 2 2 3 5" xfId="21774"/>
    <cellStyle name="Currency 4 2 2 2 3 5 2" xfId="21775"/>
    <cellStyle name="Currency 4 2 2 2 3 5 3" xfId="21776"/>
    <cellStyle name="Currency 4 2 2 2 3 6" xfId="21777"/>
    <cellStyle name="Currency 4 2 2 2 3 7" xfId="21778"/>
    <cellStyle name="Currency 4 2 2 2 4" xfId="21779"/>
    <cellStyle name="Currency 4 2 2 2 4 2" xfId="21780"/>
    <cellStyle name="Currency 4 2 2 2 4 2 2" xfId="21781"/>
    <cellStyle name="Currency 4 2 2 2 4 2 3" xfId="21782"/>
    <cellStyle name="Currency 4 2 2 2 4 3" xfId="21783"/>
    <cellStyle name="Currency 4 2 2 2 4 3 2" xfId="21784"/>
    <cellStyle name="Currency 4 2 2 2 4 3 3" xfId="21785"/>
    <cellStyle name="Currency 4 2 2 2 4 4" xfId="21786"/>
    <cellStyle name="Currency 4 2 2 2 4 4 2" xfId="21787"/>
    <cellStyle name="Currency 4 2 2 2 4 4 3" xfId="21788"/>
    <cellStyle name="Currency 4 2 2 2 4 5" xfId="21789"/>
    <cellStyle name="Currency 4 2 2 2 4 5 2" xfId="21790"/>
    <cellStyle name="Currency 4 2 2 2 4 5 3" xfId="21791"/>
    <cellStyle name="Currency 4 2 2 2 4 6" xfId="21792"/>
    <cellStyle name="Currency 4 2 2 2 4 7" xfId="21793"/>
    <cellStyle name="Currency 4 2 2 2 5" xfId="21794"/>
    <cellStyle name="Currency 4 2 2 2 5 2" xfId="21795"/>
    <cellStyle name="Currency 4 2 2 2 5 2 2" xfId="21796"/>
    <cellStyle name="Currency 4 2 2 2 5 2 3" xfId="21797"/>
    <cellStyle name="Currency 4 2 2 2 5 3" xfId="21798"/>
    <cellStyle name="Currency 4 2 2 2 5 3 2" xfId="21799"/>
    <cellStyle name="Currency 4 2 2 2 5 3 3" xfId="21800"/>
    <cellStyle name="Currency 4 2 2 2 5 4" xfId="21801"/>
    <cellStyle name="Currency 4 2 2 2 5 4 2" xfId="21802"/>
    <cellStyle name="Currency 4 2 2 2 5 4 3" xfId="21803"/>
    <cellStyle name="Currency 4 2 2 2 5 5" xfId="21804"/>
    <cellStyle name="Currency 4 2 2 2 5 5 2" xfId="21805"/>
    <cellStyle name="Currency 4 2 2 2 5 5 3" xfId="21806"/>
    <cellStyle name="Currency 4 2 2 2 5 6" xfId="21807"/>
    <cellStyle name="Currency 4 2 2 2 5 7" xfId="21808"/>
    <cellStyle name="Currency 4 2 2 2 6" xfId="21809"/>
    <cellStyle name="Currency 4 2 2 2 6 2" xfId="21810"/>
    <cellStyle name="Currency 4 2 2 2 6 3" xfId="21811"/>
    <cellStyle name="Currency 4 2 2 2 7" xfId="21812"/>
    <cellStyle name="Currency 4 2 2 2 7 2" xfId="21813"/>
    <cellStyle name="Currency 4 2 2 2 7 3" xfId="21814"/>
    <cellStyle name="Currency 4 2 2 2 8" xfId="21815"/>
    <cellStyle name="Currency 4 2 2 2 8 2" xfId="21816"/>
    <cellStyle name="Currency 4 2 2 2 8 3" xfId="21817"/>
    <cellStyle name="Currency 4 2 2 2 9" xfId="21818"/>
    <cellStyle name="Currency 4 2 2 2 9 2" xfId="21819"/>
    <cellStyle name="Currency 4 2 2 2 9 3" xfId="21820"/>
    <cellStyle name="Currency 4 2 2 3" xfId="21821"/>
    <cellStyle name="Currency 4 2 2 3 2" xfId="21822"/>
    <cellStyle name="Currency 4 2 2 3 2 2" xfId="21823"/>
    <cellStyle name="Currency 4 2 2 3 2 2 2" xfId="21824"/>
    <cellStyle name="Currency 4 2 2 3 2 2 3" xfId="21825"/>
    <cellStyle name="Currency 4 2 2 3 2 3" xfId="21826"/>
    <cellStyle name="Currency 4 2 2 3 2 3 2" xfId="21827"/>
    <cellStyle name="Currency 4 2 2 3 2 3 3" xfId="21828"/>
    <cellStyle name="Currency 4 2 2 3 2 4" xfId="21829"/>
    <cellStyle name="Currency 4 2 2 3 2 4 2" xfId="21830"/>
    <cellStyle name="Currency 4 2 2 3 2 4 3" xfId="21831"/>
    <cellStyle name="Currency 4 2 2 3 2 5" xfId="21832"/>
    <cellStyle name="Currency 4 2 2 3 2 5 2" xfId="21833"/>
    <cellStyle name="Currency 4 2 2 3 2 5 3" xfId="21834"/>
    <cellStyle name="Currency 4 2 2 3 2 6" xfId="21835"/>
    <cellStyle name="Currency 4 2 2 3 2 7" xfId="21836"/>
    <cellStyle name="Currency 4 2 2 3 3" xfId="21837"/>
    <cellStyle name="Currency 4 2 2 3 3 2" xfId="21838"/>
    <cellStyle name="Currency 4 2 2 3 3 3" xfId="21839"/>
    <cellStyle name="Currency 4 2 2 3 4" xfId="21840"/>
    <cellStyle name="Currency 4 2 2 3 4 2" xfId="21841"/>
    <cellStyle name="Currency 4 2 2 3 4 3" xfId="21842"/>
    <cellStyle name="Currency 4 2 2 3 5" xfId="21843"/>
    <cellStyle name="Currency 4 2 2 3 5 2" xfId="21844"/>
    <cellStyle name="Currency 4 2 2 3 5 3" xfId="21845"/>
    <cellStyle name="Currency 4 2 2 3 6" xfId="21846"/>
    <cellStyle name="Currency 4 2 2 3 6 2" xfId="21847"/>
    <cellStyle name="Currency 4 2 2 3 6 3" xfId="21848"/>
    <cellStyle name="Currency 4 2 2 3 7" xfId="21849"/>
    <cellStyle name="Currency 4 2 2 3 8" xfId="21850"/>
    <cellStyle name="Currency 4 2 2 4" xfId="21851"/>
    <cellStyle name="Currency 4 2 2 4 2" xfId="21852"/>
    <cellStyle name="Currency 4 2 2 4 2 2" xfId="21853"/>
    <cellStyle name="Currency 4 2 2 4 2 2 2" xfId="21854"/>
    <cellStyle name="Currency 4 2 2 4 2 2 3" xfId="21855"/>
    <cellStyle name="Currency 4 2 2 4 2 3" xfId="21856"/>
    <cellStyle name="Currency 4 2 2 4 2 3 2" xfId="21857"/>
    <cellStyle name="Currency 4 2 2 4 2 3 3" xfId="21858"/>
    <cellStyle name="Currency 4 2 2 4 2 4" xfId="21859"/>
    <cellStyle name="Currency 4 2 2 4 2 4 2" xfId="21860"/>
    <cellStyle name="Currency 4 2 2 4 2 4 3" xfId="21861"/>
    <cellStyle name="Currency 4 2 2 4 2 5" xfId="21862"/>
    <cellStyle name="Currency 4 2 2 4 2 5 2" xfId="21863"/>
    <cellStyle name="Currency 4 2 2 4 2 5 3" xfId="21864"/>
    <cellStyle name="Currency 4 2 2 4 2 6" xfId="21865"/>
    <cellStyle name="Currency 4 2 2 4 2 7" xfId="21866"/>
    <cellStyle name="Currency 4 2 2 4 3" xfId="21867"/>
    <cellStyle name="Currency 4 2 2 4 3 2" xfId="21868"/>
    <cellStyle name="Currency 4 2 2 4 3 3" xfId="21869"/>
    <cellStyle name="Currency 4 2 2 4 4" xfId="21870"/>
    <cellStyle name="Currency 4 2 2 4 4 2" xfId="21871"/>
    <cellStyle name="Currency 4 2 2 4 4 3" xfId="21872"/>
    <cellStyle name="Currency 4 2 2 4 5" xfId="21873"/>
    <cellStyle name="Currency 4 2 2 4 5 2" xfId="21874"/>
    <cellStyle name="Currency 4 2 2 4 5 3" xfId="21875"/>
    <cellStyle name="Currency 4 2 2 4 6" xfId="21876"/>
    <cellStyle name="Currency 4 2 2 4 6 2" xfId="21877"/>
    <cellStyle name="Currency 4 2 2 4 6 3" xfId="21878"/>
    <cellStyle name="Currency 4 2 2 4 7" xfId="21879"/>
    <cellStyle name="Currency 4 2 2 4 8" xfId="21880"/>
    <cellStyle name="Currency 4 2 2 5" xfId="21881"/>
    <cellStyle name="Currency 4 2 2 5 2" xfId="21882"/>
    <cellStyle name="Currency 4 2 2 5 2 2" xfId="21883"/>
    <cellStyle name="Currency 4 2 2 5 2 3" xfId="21884"/>
    <cellStyle name="Currency 4 2 2 5 3" xfId="21885"/>
    <cellStyle name="Currency 4 2 2 5 3 2" xfId="21886"/>
    <cellStyle name="Currency 4 2 2 5 3 3" xfId="21887"/>
    <cellStyle name="Currency 4 2 2 5 4" xfId="21888"/>
    <cellStyle name="Currency 4 2 2 5 4 2" xfId="21889"/>
    <cellStyle name="Currency 4 2 2 5 4 3" xfId="21890"/>
    <cellStyle name="Currency 4 2 2 5 5" xfId="21891"/>
    <cellStyle name="Currency 4 2 2 5 5 2" xfId="21892"/>
    <cellStyle name="Currency 4 2 2 5 5 3" xfId="21893"/>
    <cellStyle name="Currency 4 2 2 5 6" xfId="21894"/>
    <cellStyle name="Currency 4 2 2 5 7" xfId="21895"/>
    <cellStyle name="Currency 4 2 2 6" xfId="21896"/>
    <cellStyle name="Currency 4 2 2 6 2" xfId="21897"/>
    <cellStyle name="Currency 4 2 2 6 2 2" xfId="21898"/>
    <cellStyle name="Currency 4 2 2 6 2 3" xfId="21899"/>
    <cellStyle name="Currency 4 2 2 6 3" xfId="21900"/>
    <cellStyle name="Currency 4 2 2 6 3 2" xfId="21901"/>
    <cellStyle name="Currency 4 2 2 6 3 3" xfId="21902"/>
    <cellStyle name="Currency 4 2 2 6 4" xfId="21903"/>
    <cellStyle name="Currency 4 2 2 6 4 2" xfId="21904"/>
    <cellStyle name="Currency 4 2 2 6 4 3" xfId="21905"/>
    <cellStyle name="Currency 4 2 2 6 5" xfId="21906"/>
    <cellStyle name="Currency 4 2 2 6 5 2" xfId="21907"/>
    <cellStyle name="Currency 4 2 2 6 5 3" xfId="21908"/>
    <cellStyle name="Currency 4 2 2 6 6" xfId="21909"/>
    <cellStyle name="Currency 4 2 2 6 7" xfId="21910"/>
    <cellStyle name="Currency 4 2 2 7" xfId="21911"/>
    <cellStyle name="Currency 4 2 2 7 2" xfId="21912"/>
    <cellStyle name="Currency 4 2 2 7 2 2" xfId="21913"/>
    <cellStyle name="Currency 4 2 2 7 2 3" xfId="21914"/>
    <cellStyle name="Currency 4 2 2 7 3" xfId="21915"/>
    <cellStyle name="Currency 4 2 2 7 3 2" xfId="21916"/>
    <cellStyle name="Currency 4 2 2 7 3 3" xfId="21917"/>
    <cellStyle name="Currency 4 2 2 7 4" xfId="21918"/>
    <cellStyle name="Currency 4 2 2 7 4 2" xfId="21919"/>
    <cellStyle name="Currency 4 2 2 7 4 3" xfId="21920"/>
    <cellStyle name="Currency 4 2 2 7 5" xfId="21921"/>
    <cellStyle name="Currency 4 2 2 7 5 2" xfId="21922"/>
    <cellStyle name="Currency 4 2 2 7 5 3" xfId="21923"/>
    <cellStyle name="Currency 4 2 2 7 6" xfId="21924"/>
    <cellStyle name="Currency 4 2 2 7 7" xfId="21925"/>
    <cellStyle name="Currency 4 2 2 8" xfId="21926"/>
    <cellStyle name="Currency 4 2 2 8 2" xfId="21927"/>
    <cellStyle name="Currency 4 2 2 8 2 2" xfId="21928"/>
    <cellStyle name="Currency 4 2 2 8 2 3" xfId="21929"/>
    <cellStyle name="Currency 4 2 2 8 3" xfId="21930"/>
    <cellStyle name="Currency 4 2 2 8 3 2" xfId="21931"/>
    <cellStyle name="Currency 4 2 2 8 3 3" xfId="21932"/>
    <cellStyle name="Currency 4 2 2 8 4" xfId="21933"/>
    <cellStyle name="Currency 4 2 2 8 4 2" xfId="21934"/>
    <cellStyle name="Currency 4 2 2 8 4 3" xfId="21935"/>
    <cellStyle name="Currency 4 2 2 8 5" xfId="21936"/>
    <cellStyle name="Currency 4 2 2 8 5 2" xfId="21937"/>
    <cellStyle name="Currency 4 2 2 8 5 3" xfId="21938"/>
    <cellStyle name="Currency 4 2 2 8 6" xfId="21939"/>
    <cellStyle name="Currency 4 2 2 8 7" xfId="21940"/>
    <cellStyle name="Currency 4 2 2 9" xfId="21941"/>
    <cellStyle name="Currency 4 2 2 9 2" xfId="21942"/>
    <cellStyle name="Currency 4 2 2 9 3" xfId="21943"/>
    <cellStyle name="Currency 4 2 3" xfId="21944"/>
    <cellStyle name="Currency 4 2 3 10" xfId="21945"/>
    <cellStyle name="Currency 4 2 3 11" xfId="21946"/>
    <cellStyle name="Currency 4 2 3 2" xfId="21947"/>
    <cellStyle name="Currency 4 2 3 2 2" xfId="21948"/>
    <cellStyle name="Currency 4 2 3 2 2 2" xfId="21949"/>
    <cellStyle name="Currency 4 2 3 2 2 2 2" xfId="21950"/>
    <cellStyle name="Currency 4 2 3 2 2 2 3" xfId="21951"/>
    <cellStyle name="Currency 4 2 3 2 2 3" xfId="21952"/>
    <cellStyle name="Currency 4 2 3 2 2 3 2" xfId="21953"/>
    <cellStyle name="Currency 4 2 3 2 2 3 3" xfId="21954"/>
    <cellStyle name="Currency 4 2 3 2 2 4" xfId="21955"/>
    <cellStyle name="Currency 4 2 3 2 2 4 2" xfId="21956"/>
    <cellStyle name="Currency 4 2 3 2 2 4 3" xfId="21957"/>
    <cellStyle name="Currency 4 2 3 2 2 5" xfId="21958"/>
    <cellStyle name="Currency 4 2 3 2 2 5 2" xfId="21959"/>
    <cellStyle name="Currency 4 2 3 2 2 5 3" xfId="21960"/>
    <cellStyle name="Currency 4 2 3 2 2 6" xfId="21961"/>
    <cellStyle name="Currency 4 2 3 2 2 7" xfId="21962"/>
    <cellStyle name="Currency 4 2 3 2 3" xfId="21963"/>
    <cellStyle name="Currency 4 2 3 2 3 2" xfId="21964"/>
    <cellStyle name="Currency 4 2 3 2 3 3" xfId="21965"/>
    <cellStyle name="Currency 4 2 3 2 4" xfId="21966"/>
    <cellStyle name="Currency 4 2 3 2 4 2" xfId="21967"/>
    <cellStyle name="Currency 4 2 3 2 4 3" xfId="21968"/>
    <cellStyle name="Currency 4 2 3 2 5" xfId="21969"/>
    <cellStyle name="Currency 4 2 3 2 5 2" xfId="21970"/>
    <cellStyle name="Currency 4 2 3 2 5 3" xfId="21971"/>
    <cellStyle name="Currency 4 2 3 2 6" xfId="21972"/>
    <cellStyle name="Currency 4 2 3 2 6 2" xfId="21973"/>
    <cellStyle name="Currency 4 2 3 2 6 3" xfId="21974"/>
    <cellStyle name="Currency 4 2 3 2 7" xfId="21975"/>
    <cellStyle name="Currency 4 2 3 2 8" xfId="21976"/>
    <cellStyle name="Currency 4 2 3 3" xfId="21977"/>
    <cellStyle name="Currency 4 2 3 3 2" xfId="21978"/>
    <cellStyle name="Currency 4 2 3 3 2 2" xfId="21979"/>
    <cellStyle name="Currency 4 2 3 3 2 3" xfId="21980"/>
    <cellStyle name="Currency 4 2 3 3 3" xfId="21981"/>
    <cellStyle name="Currency 4 2 3 3 3 2" xfId="21982"/>
    <cellStyle name="Currency 4 2 3 3 3 3" xfId="21983"/>
    <cellStyle name="Currency 4 2 3 3 4" xfId="21984"/>
    <cellStyle name="Currency 4 2 3 3 4 2" xfId="21985"/>
    <cellStyle name="Currency 4 2 3 3 4 3" xfId="21986"/>
    <cellStyle name="Currency 4 2 3 3 5" xfId="21987"/>
    <cellStyle name="Currency 4 2 3 3 5 2" xfId="21988"/>
    <cellStyle name="Currency 4 2 3 3 5 3" xfId="21989"/>
    <cellStyle name="Currency 4 2 3 3 6" xfId="21990"/>
    <cellStyle name="Currency 4 2 3 3 7" xfId="21991"/>
    <cellStyle name="Currency 4 2 3 4" xfId="21992"/>
    <cellStyle name="Currency 4 2 3 4 2" xfId="21993"/>
    <cellStyle name="Currency 4 2 3 4 2 2" xfId="21994"/>
    <cellStyle name="Currency 4 2 3 4 2 3" xfId="21995"/>
    <cellStyle name="Currency 4 2 3 4 3" xfId="21996"/>
    <cellStyle name="Currency 4 2 3 4 3 2" xfId="21997"/>
    <cellStyle name="Currency 4 2 3 4 3 3" xfId="21998"/>
    <cellStyle name="Currency 4 2 3 4 4" xfId="21999"/>
    <cellStyle name="Currency 4 2 3 4 4 2" xfId="22000"/>
    <cellStyle name="Currency 4 2 3 4 4 3" xfId="22001"/>
    <cellStyle name="Currency 4 2 3 4 5" xfId="22002"/>
    <cellStyle name="Currency 4 2 3 4 5 2" xfId="22003"/>
    <cellStyle name="Currency 4 2 3 4 5 3" xfId="22004"/>
    <cellStyle name="Currency 4 2 3 4 6" xfId="22005"/>
    <cellStyle name="Currency 4 2 3 4 7" xfId="22006"/>
    <cellStyle name="Currency 4 2 3 5" xfId="22007"/>
    <cellStyle name="Currency 4 2 3 5 2" xfId="22008"/>
    <cellStyle name="Currency 4 2 3 5 2 2" xfId="22009"/>
    <cellStyle name="Currency 4 2 3 5 2 3" xfId="22010"/>
    <cellStyle name="Currency 4 2 3 5 3" xfId="22011"/>
    <cellStyle name="Currency 4 2 3 5 3 2" xfId="22012"/>
    <cellStyle name="Currency 4 2 3 5 3 3" xfId="22013"/>
    <cellStyle name="Currency 4 2 3 5 4" xfId="22014"/>
    <cellStyle name="Currency 4 2 3 5 4 2" xfId="22015"/>
    <cellStyle name="Currency 4 2 3 5 4 3" xfId="22016"/>
    <cellStyle name="Currency 4 2 3 5 5" xfId="22017"/>
    <cellStyle name="Currency 4 2 3 5 5 2" xfId="22018"/>
    <cellStyle name="Currency 4 2 3 5 5 3" xfId="22019"/>
    <cellStyle name="Currency 4 2 3 5 6" xfId="22020"/>
    <cellStyle name="Currency 4 2 3 5 7" xfId="22021"/>
    <cellStyle name="Currency 4 2 3 6" xfId="22022"/>
    <cellStyle name="Currency 4 2 3 6 2" xfId="22023"/>
    <cellStyle name="Currency 4 2 3 6 3" xfId="22024"/>
    <cellStyle name="Currency 4 2 3 7" xfId="22025"/>
    <cellStyle name="Currency 4 2 3 7 2" xfId="22026"/>
    <cellStyle name="Currency 4 2 3 7 3" xfId="22027"/>
    <cellStyle name="Currency 4 2 3 8" xfId="22028"/>
    <cellStyle name="Currency 4 2 3 8 2" xfId="22029"/>
    <cellStyle name="Currency 4 2 3 8 3" xfId="22030"/>
    <cellStyle name="Currency 4 2 3 9" xfId="22031"/>
    <cellStyle name="Currency 4 2 3 9 2" xfId="22032"/>
    <cellStyle name="Currency 4 2 3 9 3" xfId="22033"/>
    <cellStyle name="Currency 4 2 4" xfId="22034"/>
    <cellStyle name="Currency 4 2 4 2" xfId="22035"/>
    <cellStyle name="Currency 4 2 4 2 2" xfId="22036"/>
    <cellStyle name="Currency 4 2 4 2 2 2" xfId="22037"/>
    <cellStyle name="Currency 4 2 4 2 2 3" xfId="22038"/>
    <cellStyle name="Currency 4 2 4 2 3" xfId="22039"/>
    <cellStyle name="Currency 4 2 4 2 3 2" xfId="22040"/>
    <cellStyle name="Currency 4 2 4 2 3 3" xfId="22041"/>
    <cellStyle name="Currency 4 2 4 2 4" xfId="22042"/>
    <cellStyle name="Currency 4 2 4 2 4 2" xfId="22043"/>
    <cellStyle name="Currency 4 2 4 2 4 3" xfId="22044"/>
    <cellStyle name="Currency 4 2 4 2 5" xfId="22045"/>
    <cellStyle name="Currency 4 2 4 2 5 2" xfId="22046"/>
    <cellStyle name="Currency 4 2 4 2 5 3" xfId="22047"/>
    <cellStyle name="Currency 4 2 4 2 6" xfId="22048"/>
    <cellStyle name="Currency 4 2 4 2 7" xfId="22049"/>
    <cellStyle name="Currency 4 2 4 3" xfId="22050"/>
    <cellStyle name="Currency 4 2 4 3 2" xfId="22051"/>
    <cellStyle name="Currency 4 2 4 3 3" xfId="22052"/>
    <cellStyle name="Currency 4 2 4 4" xfId="22053"/>
    <cellStyle name="Currency 4 2 4 4 2" xfId="22054"/>
    <cellStyle name="Currency 4 2 4 4 3" xfId="22055"/>
    <cellStyle name="Currency 4 2 4 5" xfId="22056"/>
    <cellStyle name="Currency 4 2 4 5 2" xfId="22057"/>
    <cellStyle name="Currency 4 2 4 5 3" xfId="22058"/>
    <cellStyle name="Currency 4 2 4 6" xfId="22059"/>
    <cellStyle name="Currency 4 2 4 6 2" xfId="22060"/>
    <cellStyle name="Currency 4 2 4 6 3" xfId="22061"/>
    <cellStyle name="Currency 4 2 4 7" xfId="22062"/>
    <cellStyle name="Currency 4 2 4 8" xfId="22063"/>
    <cellStyle name="Currency 4 2 5" xfId="22064"/>
    <cellStyle name="Currency 4 2 5 2" xfId="22065"/>
    <cellStyle name="Currency 4 2 5 2 2" xfId="22066"/>
    <cellStyle name="Currency 4 2 5 2 2 2" xfId="22067"/>
    <cellStyle name="Currency 4 2 5 2 2 3" xfId="22068"/>
    <cellStyle name="Currency 4 2 5 2 3" xfId="22069"/>
    <cellStyle name="Currency 4 2 5 2 3 2" xfId="22070"/>
    <cellStyle name="Currency 4 2 5 2 3 3" xfId="22071"/>
    <cellStyle name="Currency 4 2 5 2 4" xfId="22072"/>
    <cellStyle name="Currency 4 2 5 2 4 2" xfId="22073"/>
    <cellStyle name="Currency 4 2 5 2 4 3" xfId="22074"/>
    <cellStyle name="Currency 4 2 5 2 5" xfId="22075"/>
    <cellStyle name="Currency 4 2 5 2 5 2" xfId="22076"/>
    <cellStyle name="Currency 4 2 5 2 5 3" xfId="22077"/>
    <cellStyle name="Currency 4 2 5 2 6" xfId="22078"/>
    <cellStyle name="Currency 4 2 5 2 7" xfId="22079"/>
    <cellStyle name="Currency 4 2 5 3" xfId="22080"/>
    <cellStyle name="Currency 4 2 5 3 2" xfId="22081"/>
    <cellStyle name="Currency 4 2 5 3 3" xfId="22082"/>
    <cellStyle name="Currency 4 2 5 4" xfId="22083"/>
    <cellStyle name="Currency 4 2 5 4 2" xfId="22084"/>
    <cellStyle name="Currency 4 2 5 4 3" xfId="22085"/>
    <cellStyle name="Currency 4 2 5 5" xfId="22086"/>
    <cellStyle name="Currency 4 2 5 5 2" xfId="22087"/>
    <cellStyle name="Currency 4 2 5 5 3" xfId="22088"/>
    <cellStyle name="Currency 4 2 5 6" xfId="22089"/>
    <cellStyle name="Currency 4 2 5 6 2" xfId="22090"/>
    <cellStyle name="Currency 4 2 5 6 3" xfId="22091"/>
    <cellStyle name="Currency 4 2 5 7" xfId="22092"/>
    <cellStyle name="Currency 4 2 5 8" xfId="22093"/>
    <cellStyle name="Currency 4 2 6" xfId="22094"/>
    <cellStyle name="Currency 4 2 6 2" xfId="22095"/>
    <cellStyle name="Currency 4 2 6 2 2" xfId="22096"/>
    <cellStyle name="Currency 4 2 6 2 3" xfId="22097"/>
    <cellStyle name="Currency 4 2 6 3" xfId="22098"/>
    <cellStyle name="Currency 4 2 6 3 2" xfId="22099"/>
    <cellStyle name="Currency 4 2 6 3 3" xfId="22100"/>
    <cellStyle name="Currency 4 2 6 4" xfId="22101"/>
    <cellStyle name="Currency 4 2 6 4 2" xfId="22102"/>
    <cellStyle name="Currency 4 2 6 4 3" xfId="22103"/>
    <cellStyle name="Currency 4 2 6 5" xfId="22104"/>
    <cellStyle name="Currency 4 2 6 5 2" xfId="22105"/>
    <cellStyle name="Currency 4 2 6 5 3" xfId="22106"/>
    <cellStyle name="Currency 4 2 6 6" xfId="22107"/>
    <cellStyle name="Currency 4 2 6 7" xfId="22108"/>
    <cellStyle name="Currency 4 2 7" xfId="22109"/>
    <cellStyle name="Currency 4 2 7 2" xfId="22110"/>
    <cellStyle name="Currency 4 2 7 2 2" xfId="22111"/>
    <cellStyle name="Currency 4 2 7 2 3" xfId="22112"/>
    <cellStyle name="Currency 4 2 7 3" xfId="22113"/>
    <cellStyle name="Currency 4 2 7 3 2" xfId="22114"/>
    <cellStyle name="Currency 4 2 7 3 3" xfId="22115"/>
    <cellStyle name="Currency 4 2 7 4" xfId="22116"/>
    <cellStyle name="Currency 4 2 7 4 2" xfId="22117"/>
    <cellStyle name="Currency 4 2 7 4 3" xfId="22118"/>
    <cellStyle name="Currency 4 2 7 5" xfId="22119"/>
    <cellStyle name="Currency 4 2 7 5 2" xfId="22120"/>
    <cellStyle name="Currency 4 2 7 5 3" xfId="22121"/>
    <cellStyle name="Currency 4 2 7 6" xfId="22122"/>
    <cellStyle name="Currency 4 2 7 7" xfId="22123"/>
    <cellStyle name="Currency 4 2 8" xfId="22124"/>
    <cellStyle name="Currency 4 2 8 2" xfId="22125"/>
    <cellStyle name="Currency 4 2 8 2 2" xfId="22126"/>
    <cellStyle name="Currency 4 2 8 2 3" xfId="22127"/>
    <cellStyle name="Currency 4 2 8 3" xfId="22128"/>
    <cellStyle name="Currency 4 2 8 3 2" xfId="22129"/>
    <cellStyle name="Currency 4 2 8 3 3" xfId="22130"/>
    <cellStyle name="Currency 4 2 8 4" xfId="22131"/>
    <cellStyle name="Currency 4 2 8 4 2" xfId="22132"/>
    <cellStyle name="Currency 4 2 8 4 3" xfId="22133"/>
    <cellStyle name="Currency 4 2 8 5" xfId="22134"/>
    <cellStyle name="Currency 4 2 8 5 2" xfId="22135"/>
    <cellStyle name="Currency 4 2 8 5 3" xfId="22136"/>
    <cellStyle name="Currency 4 2 8 6" xfId="22137"/>
    <cellStyle name="Currency 4 2 8 7" xfId="22138"/>
    <cellStyle name="Currency 4 2 9" xfId="22139"/>
    <cellStyle name="Currency 4 2 9 2" xfId="22140"/>
    <cellStyle name="Currency 4 2 9 2 2" xfId="22141"/>
    <cellStyle name="Currency 4 2 9 2 3" xfId="22142"/>
    <cellStyle name="Currency 4 2 9 3" xfId="22143"/>
    <cellStyle name="Currency 4 2 9 3 2" xfId="22144"/>
    <cellStyle name="Currency 4 2 9 3 3" xfId="22145"/>
    <cellStyle name="Currency 4 2 9 4" xfId="22146"/>
    <cellStyle name="Currency 4 2 9 4 2" xfId="22147"/>
    <cellStyle name="Currency 4 2 9 4 3" xfId="22148"/>
    <cellStyle name="Currency 4 2 9 5" xfId="22149"/>
    <cellStyle name="Currency 4 2 9 5 2" xfId="22150"/>
    <cellStyle name="Currency 4 2 9 5 3" xfId="22151"/>
    <cellStyle name="Currency 4 2 9 6" xfId="22152"/>
    <cellStyle name="Currency 4 2 9 7" xfId="22153"/>
    <cellStyle name="Currency 4 3" xfId="22154"/>
    <cellStyle name="Currency 4 3 10" xfId="22155"/>
    <cellStyle name="Currency 4 3 10 2" xfId="22156"/>
    <cellStyle name="Currency 4 3 10 3" xfId="22157"/>
    <cellStyle name="Currency 4 3 11" xfId="22158"/>
    <cellStyle name="Currency 4 3 11 2" xfId="22159"/>
    <cellStyle name="Currency 4 3 11 3" xfId="22160"/>
    <cellStyle name="Currency 4 3 12" xfId="22161"/>
    <cellStyle name="Currency 4 3 12 2" xfId="22162"/>
    <cellStyle name="Currency 4 3 12 3" xfId="22163"/>
    <cellStyle name="Currency 4 3 13" xfId="22164"/>
    <cellStyle name="Currency 4 3 14" xfId="22165"/>
    <cellStyle name="Currency 4 3 2" xfId="22166"/>
    <cellStyle name="Currency 4 3 2 10" xfId="22167"/>
    <cellStyle name="Currency 4 3 2 11" xfId="22168"/>
    <cellStyle name="Currency 4 3 2 2" xfId="22169"/>
    <cellStyle name="Currency 4 3 2 2 2" xfId="22170"/>
    <cellStyle name="Currency 4 3 2 2 2 2" xfId="22171"/>
    <cellStyle name="Currency 4 3 2 2 2 2 2" xfId="22172"/>
    <cellStyle name="Currency 4 3 2 2 2 2 3" xfId="22173"/>
    <cellStyle name="Currency 4 3 2 2 2 3" xfId="22174"/>
    <cellStyle name="Currency 4 3 2 2 2 3 2" xfId="22175"/>
    <cellStyle name="Currency 4 3 2 2 2 3 3" xfId="22176"/>
    <cellStyle name="Currency 4 3 2 2 2 4" xfId="22177"/>
    <cellStyle name="Currency 4 3 2 2 2 4 2" xfId="22178"/>
    <cellStyle name="Currency 4 3 2 2 2 4 3" xfId="22179"/>
    <cellStyle name="Currency 4 3 2 2 2 5" xfId="22180"/>
    <cellStyle name="Currency 4 3 2 2 2 5 2" xfId="22181"/>
    <cellStyle name="Currency 4 3 2 2 2 5 3" xfId="22182"/>
    <cellStyle name="Currency 4 3 2 2 2 6" xfId="22183"/>
    <cellStyle name="Currency 4 3 2 2 2 7" xfId="22184"/>
    <cellStyle name="Currency 4 3 2 2 3" xfId="22185"/>
    <cellStyle name="Currency 4 3 2 2 3 2" xfId="22186"/>
    <cellStyle name="Currency 4 3 2 2 3 3" xfId="22187"/>
    <cellStyle name="Currency 4 3 2 2 4" xfId="22188"/>
    <cellStyle name="Currency 4 3 2 2 4 2" xfId="22189"/>
    <cellStyle name="Currency 4 3 2 2 4 3" xfId="22190"/>
    <cellStyle name="Currency 4 3 2 2 5" xfId="22191"/>
    <cellStyle name="Currency 4 3 2 2 5 2" xfId="22192"/>
    <cellStyle name="Currency 4 3 2 2 5 3" xfId="22193"/>
    <cellStyle name="Currency 4 3 2 2 6" xfId="22194"/>
    <cellStyle name="Currency 4 3 2 2 6 2" xfId="22195"/>
    <cellStyle name="Currency 4 3 2 2 6 3" xfId="22196"/>
    <cellStyle name="Currency 4 3 2 2 7" xfId="22197"/>
    <cellStyle name="Currency 4 3 2 2 8" xfId="22198"/>
    <cellStyle name="Currency 4 3 2 3" xfId="22199"/>
    <cellStyle name="Currency 4 3 2 3 2" xfId="22200"/>
    <cellStyle name="Currency 4 3 2 3 2 2" xfId="22201"/>
    <cellStyle name="Currency 4 3 2 3 2 3" xfId="22202"/>
    <cellStyle name="Currency 4 3 2 3 3" xfId="22203"/>
    <cellStyle name="Currency 4 3 2 3 3 2" xfId="22204"/>
    <cellStyle name="Currency 4 3 2 3 3 3" xfId="22205"/>
    <cellStyle name="Currency 4 3 2 3 4" xfId="22206"/>
    <cellStyle name="Currency 4 3 2 3 4 2" xfId="22207"/>
    <cellStyle name="Currency 4 3 2 3 4 3" xfId="22208"/>
    <cellStyle name="Currency 4 3 2 3 5" xfId="22209"/>
    <cellStyle name="Currency 4 3 2 3 5 2" xfId="22210"/>
    <cellStyle name="Currency 4 3 2 3 5 3" xfId="22211"/>
    <cellStyle name="Currency 4 3 2 3 6" xfId="22212"/>
    <cellStyle name="Currency 4 3 2 3 7" xfId="22213"/>
    <cellStyle name="Currency 4 3 2 4" xfId="22214"/>
    <cellStyle name="Currency 4 3 2 4 2" xfId="22215"/>
    <cellStyle name="Currency 4 3 2 4 2 2" xfId="22216"/>
    <cellStyle name="Currency 4 3 2 4 2 3" xfId="22217"/>
    <cellStyle name="Currency 4 3 2 4 3" xfId="22218"/>
    <cellStyle name="Currency 4 3 2 4 3 2" xfId="22219"/>
    <cellStyle name="Currency 4 3 2 4 3 3" xfId="22220"/>
    <cellStyle name="Currency 4 3 2 4 4" xfId="22221"/>
    <cellStyle name="Currency 4 3 2 4 4 2" xfId="22222"/>
    <cellStyle name="Currency 4 3 2 4 4 3" xfId="22223"/>
    <cellStyle name="Currency 4 3 2 4 5" xfId="22224"/>
    <cellStyle name="Currency 4 3 2 4 5 2" xfId="22225"/>
    <cellStyle name="Currency 4 3 2 4 5 3" xfId="22226"/>
    <cellStyle name="Currency 4 3 2 4 6" xfId="22227"/>
    <cellStyle name="Currency 4 3 2 4 7" xfId="22228"/>
    <cellStyle name="Currency 4 3 2 5" xfId="22229"/>
    <cellStyle name="Currency 4 3 2 5 2" xfId="22230"/>
    <cellStyle name="Currency 4 3 2 5 2 2" xfId="22231"/>
    <cellStyle name="Currency 4 3 2 5 2 3" xfId="22232"/>
    <cellStyle name="Currency 4 3 2 5 3" xfId="22233"/>
    <cellStyle name="Currency 4 3 2 5 3 2" xfId="22234"/>
    <cellStyle name="Currency 4 3 2 5 3 3" xfId="22235"/>
    <cellStyle name="Currency 4 3 2 5 4" xfId="22236"/>
    <cellStyle name="Currency 4 3 2 5 4 2" xfId="22237"/>
    <cellStyle name="Currency 4 3 2 5 4 3" xfId="22238"/>
    <cellStyle name="Currency 4 3 2 5 5" xfId="22239"/>
    <cellStyle name="Currency 4 3 2 5 5 2" xfId="22240"/>
    <cellStyle name="Currency 4 3 2 5 5 3" xfId="22241"/>
    <cellStyle name="Currency 4 3 2 5 6" xfId="22242"/>
    <cellStyle name="Currency 4 3 2 5 7" xfId="22243"/>
    <cellStyle name="Currency 4 3 2 6" xfId="22244"/>
    <cellStyle name="Currency 4 3 2 6 2" xfId="22245"/>
    <cellStyle name="Currency 4 3 2 6 3" xfId="22246"/>
    <cellStyle name="Currency 4 3 2 7" xfId="22247"/>
    <cellStyle name="Currency 4 3 2 7 2" xfId="22248"/>
    <cellStyle name="Currency 4 3 2 7 3" xfId="22249"/>
    <cellStyle name="Currency 4 3 2 8" xfId="22250"/>
    <cellStyle name="Currency 4 3 2 8 2" xfId="22251"/>
    <cellStyle name="Currency 4 3 2 8 3" xfId="22252"/>
    <cellStyle name="Currency 4 3 2 9" xfId="22253"/>
    <cellStyle name="Currency 4 3 2 9 2" xfId="22254"/>
    <cellStyle name="Currency 4 3 2 9 3" xfId="22255"/>
    <cellStyle name="Currency 4 3 3" xfId="22256"/>
    <cellStyle name="Currency 4 3 3 2" xfId="22257"/>
    <cellStyle name="Currency 4 3 3 2 2" xfId="22258"/>
    <cellStyle name="Currency 4 3 3 2 2 2" xfId="22259"/>
    <cellStyle name="Currency 4 3 3 2 2 3" xfId="22260"/>
    <cellStyle name="Currency 4 3 3 2 3" xfId="22261"/>
    <cellStyle name="Currency 4 3 3 2 3 2" xfId="22262"/>
    <cellStyle name="Currency 4 3 3 2 3 3" xfId="22263"/>
    <cellStyle name="Currency 4 3 3 2 4" xfId="22264"/>
    <cellStyle name="Currency 4 3 3 2 4 2" xfId="22265"/>
    <cellStyle name="Currency 4 3 3 2 4 3" xfId="22266"/>
    <cellStyle name="Currency 4 3 3 2 5" xfId="22267"/>
    <cellStyle name="Currency 4 3 3 2 5 2" xfId="22268"/>
    <cellStyle name="Currency 4 3 3 2 5 3" xfId="22269"/>
    <cellStyle name="Currency 4 3 3 2 6" xfId="22270"/>
    <cellStyle name="Currency 4 3 3 2 7" xfId="22271"/>
    <cellStyle name="Currency 4 3 3 3" xfId="22272"/>
    <cellStyle name="Currency 4 3 3 3 2" xfId="22273"/>
    <cellStyle name="Currency 4 3 3 3 3" xfId="22274"/>
    <cellStyle name="Currency 4 3 3 4" xfId="22275"/>
    <cellStyle name="Currency 4 3 3 4 2" xfId="22276"/>
    <cellStyle name="Currency 4 3 3 4 3" xfId="22277"/>
    <cellStyle name="Currency 4 3 3 5" xfId="22278"/>
    <cellStyle name="Currency 4 3 3 5 2" xfId="22279"/>
    <cellStyle name="Currency 4 3 3 5 3" xfId="22280"/>
    <cellStyle name="Currency 4 3 3 6" xfId="22281"/>
    <cellStyle name="Currency 4 3 3 6 2" xfId="22282"/>
    <cellStyle name="Currency 4 3 3 6 3" xfId="22283"/>
    <cellStyle name="Currency 4 3 3 7" xfId="22284"/>
    <cellStyle name="Currency 4 3 3 8" xfId="22285"/>
    <cellStyle name="Currency 4 3 4" xfId="22286"/>
    <cellStyle name="Currency 4 3 4 2" xfId="22287"/>
    <cellStyle name="Currency 4 3 4 2 2" xfId="22288"/>
    <cellStyle name="Currency 4 3 4 2 2 2" xfId="22289"/>
    <cellStyle name="Currency 4 3 4 2 2 3" xfId="22290"/>
    <cellStyle name="Currency 4 3 4 2 3" xfId="22291"/>
    <cellStyle name="Currency 4 3 4 2 3 2" xfId="22292"/>
    <cellStyle name="Currency 4 3 4 2 3 3" xfId="22293"/>
    <cellStyle name="Currency 4 3 4 2 4" xfId="22294"/>
    <cellStyle name="Currency 4 3 4 2 4 2" xfId="22295"/>
    <cellStyle name="Currency 4 3 4 2 4 3" xfId="22296"/>
    <cellStyle name="Currency 4 3 4 2 5" xfId="22297"/>
    <cellStyle name="Currency 4 3 4 2 5 2" xfId="22298"/>
    <cellStyle name="Currency 4 3 4 2 5 3" xfId="22299"/>
    <cellStyle name="Currency 4 3 4 2 6" xfId="22300"/>
    <cellStyle name="Currency 4 3 4 2 7" xfId="22301"/>
    <cellStyle name="Currency 4 3 4 3" xfId="22302"/>
    <cellStyle name="Currency 4 3 4 3 2" xfId="22303"/>
    <cellStyle name="Currency 4 3 4 3 3" xfId="22304"/>
    <cellStyle name="Currency 4 3 4 4" xfId="22305"/>
    <cellStyle name="Currency 4 3 4 4 2" xfId="22306"/>
    <cellStyle name="Currency 4 3 4 4 3" xfId="22307"/>
    <cellStyle name="Currency 4 3 4 5" xfId="22308"/>
    <cellStyle name="Currency 4 3 4 5 2" xfId="22309"/>
    <cellStyle name="Currency 4 3 4 5 3" xfId="22310"/>
    <cellStyle name="Currency 4 3 4 6" xfId="22311"/>
    <cellStyle name="Currency 4 3 4 6 2" xfId="22312"/>
    <cellStyle name="Currency 4 3 4 6 3" xfId="22313"/>
    <cellStyle name="Currency 4 3 4 7" xfId="22314"/>
    <cellStyle name="Currency 4 3 4 8" xfId="22315"/>
    <cellStyle name="Currency 4 3 5" xfId="22316"/>
    <cellStyle name="Currency 4 3 5 2" xfId="22317"/>
    <cellStyle name="Currency 4 3 5 2 2" xfId="22318"/>
    <cellStyle name="Currency 4 3 5 2 3" xfId="22319"/>
    <cellStyle name="Currency 4 3 5 3" xfId="22320"/>
    <cellStyle name="Currency 4 3 5 3 2" xfId="22321"/>
    <cellStyle name="Currency 4 3 5 3 3" xfId="22322"/>
    <cellStyle name="Currency 4 3 5 4" xfId="22323"/>
    <cellStyle name="Currency 4 3 5 4 2" xfId="22324"/>
    <cellStyle name="Currency 4 3 5 4 3" xfId="22325"/>
    <cellStyle name="Currency 4 3 5 5" xfId="22326"/>
    <cellStyle name="Currency 4 3 5 5 2" xfId="22327"/>
    <cellStyle name="Currency 4 3 5 5 3" xfId="22328"/>
    <cellStyle name="Currency 4 3 5 6" xfId="22329"/>
    <cellStyle name="Currency 4 3 5 7" xfId="22330"/>
    <cellStyle name="Currency 4 3 6" xfId="22331"/>
    <cellStyle name="Currency 4 3 6 2" xfId="22332"/>
    <cellStyle name="Currency 4 3 6 2 2" xfId="22333"/>
    <cellStyle name="Currency 4 3 6 2 3" xfId="22334"/>
    <cellStyle name="Currency 4 3 6 3" xfId="22335"/>
    <cellStyle name="Currency 4 3 6 3 2" xfId="22336"/>
    <cellStyle name="Currency 4 3 6 3 3" xfId="22337"/>
    <cellStyle name="Currency 4 3 6 4" xfId="22338"/>
    <cellStyle name="Currency 4 3 6 4 2" xfId="22339"/>
    <cellStyle name="Currency 4 3 6 4 3" xfId="22340"/>
    <cellStyle name="Currency 4 3 6 5" xfId="22341"/>
    <cellStyle name="Currency 4 3 6 5 2" xfId="22342"/>
    <cellStyle name="Currency 4 3 6 5 3" xfId="22343"/>
    <cellStyle name="Currency 4 3 6 6" xfId="22344"/>
    <cellStyle name="Currency 4 3 6 7" xfId="22345"/>
    <cellStyle name="Currency 4 3 7" xfId="22346"/>
    <cellStyle name="Currency 4 3 7 2" xfId="22347"/>
    <cellStyle name="Currency 4 3 7 2 2" xfId="22348"/>
    <cellStyle name="Currency 4 3 7 2 3" xfId="22349"/>
    <cellStyle name="Currency 4 3 7 3" xfId="22350"/>
    <cellStyle name="Currency 4 3 7 3 2" xfId="22351"/>
    <cellStyle name="Currency 4 3 7 3 3" xfId="22352"/>
    <cellStyle name="Currency 4 3 7 4" xfId="22353"/>
    <cellStyle name="Currency 4 3 7 4 2" xfId="22354"/>
    <cellStyle name="Currency 4 3 7 4 3" xfId="22355"/>
    <cellStyle name="Currency 4 3 7 5" xfId="22356"/>
    <cellStyle name="Currency 4 3 7 5 2" xfId="22357"/>
    <cellStyle name="Currency 4 3 7 5 3" xfId="22358"/>
    <cellStyle name="Currency 4 3 7 6" xfId="22359"/>
    <cellStyle name="Currency 4 3 7 7" xfId="22360"/>
    <cellStyle name="Currency 4 3 8" xfId="22361"/>
    <cellStyle name="Currency 4 3 8 2" xfId="22362"/>
    <cellStyle name="Currency 4 3 8 2 2" xfId="22363"/>
    <cellStyle name="Currency 4 3 8 2 3" xfId="22364"/>
    <cellStyle name="Currency 4 3 8 3" xfId="22365"/>
    <cellStyle name="Currency 4 3 8 3 2" xfId="22366"/>
    <cellStyle name="Currency 4 3 8 3 3" xfId="22367"/>
    <cellStyle name="Currency 4 3 8 4" xfId="22368"/>
    <cellStyle name="Currency 4 3 8 4 2" xfId="22369"/>
    <cellStyle name="Currency 4 3 8 4 3" xfId="22370"/>
    <cellStyle name="Currency 4 3 8 5" xfId="22371"/>
    <cellStyle name="Currency 4 3 8 5 2" xfId="22372"/>
    <cellStyle name="Currency 4 3 8 5 3" xfId="22373"/>
    <cellStyle name="Currency 4 3 8 6" xfId="22374"/>
    <cellStyle name="Currency 4 3 8 7" xfId="22375"/>
    <cellStyle name="Currency 4 3 9" xfId="22376"/>
    <cellStyle name="Currency 4 3 9 2" xfId="22377"/>
    <cellStyle name="Currency 4 3 9 3" xfId="22378"/>
    <cellStyle name="Currency 4 4" xfId="22379"/>
    <cellStyle name="Currency 4 4 10" xfId="22380"/>
    <cellStyle name="Currency 4 4 11" xfId="22381"/>
    <cellStyle name="Currency 4 4 2" xfId="22382"/>
    <cellStyle name="Currency 4 4 2 2" xfId="22383"/>
    <cellStyle name="Currency 4 4 2 2 2" xfId="22384"/>
    <cellStyle name="Currency 4 4 2 2 2 2" xfId="22385"/>
    <cellStyle name="Currency 4 4 2 2 2 3" xfId="22386"/>
    <cellStyle name="Currency 4 4 2 2 3" xfId="22387"/>
    <cellStyle name="Currency 4 4 2 2 3 2" xfId="22388"/>
    <cellStyle name="Currency 4 4 2 2 3 3" xfId="22389"/>
    <cellStyle name="Currency 4 4 2 2 4" xfId="22390"/>
    <cellStyle name="Currency 4 4 2 2 4 2" xfId="22391"/>
    <cellStyle name="Currency 4 4 2 2 4 3" xfId="22392"/>
    <cellStyle name="Currency 4 4 2 2 5" xfId="22393"/>
    <cellStyle name="Currency 4 4 2 2 5 2" xfId="22394"/>
    <cellStyle name="Currency 4 4 2 2 5 3" xfId="22395"/>
    <cellStyle name="Currency 4 4 2 2 6" xfId="22396"/>
    <cellStyle name="Currency 4 4 2 2 7" xfId="22397"/>
    <cellStyle name="Currency 4 4 2 3" xfId="22398"/>
    <cellStyle name="Currency 4 4 2 3 2" xfId="22399"/>
    <cellStyle name="Currency 4 4 2 3 3" xfId="22400"/>
    <cellStyle name="Currency 4 4 2 4" xfId="22401"/>
    <cellStyle name="Currency 4 4 2 4 2" xfId="22402"/>
    <cellStyle name="Currency 4 4 2 4 3" xfId="22403"/>
    <cellStyle name="Currency 4 4 2 5" xfId="22404"/>
    <cellStyle name="Currency 4 4 2 5 2" xfId="22405"/>
    <cellStyle name="Currency 4 4 2 5 3" xfId="22406"/>
    <cellStyle name="Currency 4 4 2 6" xfId="22407"/>
    <cellStyle name="Currency 4 4 2 6 2" xfId="22408"/>
    <cellStyle name="Currency 4 4 2 6 3" xfId="22409"/>
    <cellStyle name="Currency 4 4 2 7" xfId="22410"/>
    <cellStyle name="Currency 4 4 2 8" xfId="22411"/>
    <cellStyle name="Currency 4 4 3" xfId="22412"/>
    <cellStyle name="Currency 4 4 3 2" xfId="22413"/>
    <cellStyle name="Currency 4 4 3 2 2" xfId="22414"/>
    <cellStyle name="Currency 4 4 3 2 3" xfId="22415"/>
    <cellStyle name="Currency 4 4 3 3" xfId="22416"/>
    <cellStyle name="Currency 4 4 3 3 2" xfId="22417"/>
    <cellStyle name="Currency 4 4 3 3 3" xfId="22418"/>
    <cellStyle name="Currency 4 4 3 4" xfId="22419"/>
    <cellStyle name="Currency 4 4 3 4 2" xfId="22420"/>
    <cellStyle name="Currency 4 4 3 4 3" xfId="22421"/>
    <cellStyle name="Currency 4 4 3 5" xfId="22422"/>
    <cellStyle name="Currency 4 4 3 5 2" xfId="22423"/>
    <cellStyle name="Currency 4 4 3 5 3" xfId="22424"/>
    <cellStyle name="Currency 4 4 3 6" xfId="22425"/>
    <cellStyle name="Currency 4 4 3 7" xfId="22426"/>
    <cellStyle name="Currency 4 4 4" xfId="22427"/>
    <cellStyle name="Currency 4 4 4 2" xfId="22428"/>
    <cellStyle name="Currency 4 4 4 2 2" xfId="22429"/>
    <cellStyle name="Currency 4 4 4 2 3" xfId="22430"/>
    <cellStyle name="Currency 4 4 4 3" xfId="22431"/>
    <cellStyle name="Currency 4 4 4 3 2" xfId="22432"/>
    <cellStyle name="Currency 4 4 4 3 3" xfId="22433"/>
    <cellStyle name="Currency 4 4 4 4" xfId="22434"/>
    <cellStyle name="Currency 4 4 4 4 2" xfId="22435"/>
    <cellStyle name="Currency 4 4 4 4 3" xfId="22436"/>
    <cellStyle name="Currency 4 4 4 5" xfId="22437"/>
    <cellStyle name="Currency 4 4 4 5 2" xfId="22438"/>
    <cellStyle name="Currency 4 4 4 5 3" xfId="22439"/>
    <cellStyle name="Currency 4 4 4 6" xfId="22440"/>
    <cellStyle name="Currency 4 4 4 7" xfId="22441"/>
    <cellStyle name="Currency 4 4 5" xfId="22442"/>
    <cellStyle name="Currency 4 4 5 2" xfId="22443"/>
    <cellStyle name="Currency 4 4 5 2 2" xfId="22444"/>
    <cellStyle name="Currency 4 4 5 2 3" xfId="22445"/>
    <cellStyle name="Currency 4 4 5 3" xfId="22446"/>
    <cellStyle name="Currency 4 4 5 3 2" xfId="22447"/>
    <cellStyle name="Currency 4 4 5 3 3" xfId="22448"/>
    <cellStyle name="Currency 4 4 5 4" xfId="22449"/>
    <cellStyle name="Currency 4 4 5 4 2" xfId="22450"/>
    <cellStyle name="Currency 4 4 5 4 3" xfId="22451"/>
    <cellStyle name="Currency 4 4 5 5" xfId="22452"/>
    <cellStyle name="Currency 4 4 5 5 2" xfId="22453"/>
    <cellStyle name="Currency 4 4 5 5 3" xfId="22454"/>
    <cellStyle name="Currency 4 4 5 6" xfId="22455"/>
    <cellStyle name="Currency 4 4 5 7" xfId="22456"/>
    <cellStyle name="Currency 4 4 6" xfId="22457"/>
    <cellStyle name="Currency 4 4 6 2" xfId="22458"/>
    <cellStyle name="Currency 4 4 6 3" xfId="22459"/>
    <cellStyle name="Currency 4 4 7" xfId="22460"/>
    <cellStyle name="Currency 4 4 7 2" xfId="22461"/>
    <cellStyle name="Currency 4 4 7 3" xfId="22462"/>
    <cellStyle name="Currency 4 4 8" xfId="22463"/>
    <cellStyle name="Currency 4 4 8 2" xfId="22464"/>
    <cellStyle name="Currency 4 4 8 3" xfId="22465"/>
    <cellStyle name="Currency 4 4 9" xfId="22466"/>
    <cellStyle name="Currency 4 4 9 2" xfId="22467"/>
    <cellStyle name="Currency 4 4 9 3" xfId="22468"/>
    <cellStyle name="Currency 4 5" xfId="22469"/>
    <cellStyle name="Currency 4 5 2" xfId="22470"/>
    <cellStyle name="Currency 4 5 2 2" xfId="22471"/>
    <cellStyle name="Currency 4 5 2 2 2" xfId="22472"/>
    <cellStyle name="Currency 4 5 2 2 3" xfId="22473"/>
    <cellStyle name="Currency 4 5 2 3" xfId="22474"/>
    <cellStyle name="Currency 4 5 2 3 2" xfId="22475"/>
    <cellStyle name="Currency 4 5 2 3 3" xfId="22476"/>
    <cellStyle name="Currency 4 5 2 4" xfId="22477"/>
    <cellStyle name="Currency 4 5 2 4 2" xfId="22478"/>
    <cellStyle name="Currency 4 5 2 4 3" xfId="22479"/>
    <cellStyle name="Currency 4 5 2 5" xfId="22480"/>
    <cellStyle name="Currency 4 5 2 5 2" xfId="22481"/>
    <cellStyle name="Currency 4 5 2 5 3" xfId="22482"/>
    <cellStyle name="Currency 4 5 2 6" xfId="22483"/>
    <cellStyle name="Currency 4 5 2 7" xfId="22484"/>
    <cellStyle name="Currency 4 5 3" xfId="22485"/>
    <cellStyle name="Currency 4 5 3 2" xfId="22486"/>
    <cellStyle name="Currency 4 5 3 3" xfId="22487"/>
    <cellStyle name="Currency 4 5 4" xfId="22488"/>
    <cellStyle name="Currency 4 5 4 2" xfId="22489"/>
    <cellStyle name="Currency 4 5 4 3" xfId="22490"/>
    <cellStyle name="Currency 4 5 5" xfId="22491"/>
    <cellStyle name="Currency 4 5 5 2" xfId="22492"/>
    <cellStyle name="Currency 4 5 5 3" xfId="22493"/>
    <cellStyle name="Currency 4 5 6" xfId="22494"/>
    <cellStyle name="Currency 4 5 6 2" xfId="22495"/>
    <cellStyle name="Currency 4 5 6 3" xfId="22496"/>
    <cellStyle name="Currency 4 5 7" xfId="22497"/>
    <cellStyle name="Currency 4 5 8" xfId="22498"/>
    <cellStyle name="Currency 4 6" xfId="22499"/>
    <cellStyle name="Currency 4 6 2" xfId="22500"/>
    <cellStyle name="Currency 4 6 2 2" xfId="22501"/>
    <cellStyle name="Currency 4 6 2 2 2" xfId="22502"/>
    <cellStyle name="Currency 4 6 2 2 3" xfId="22503"/>
    <cellStyle name="Currency 4 6 2 3" xfId="22504"/>
    <cellStyle name="Currency 4 6 2 3 2" xfId="22505"/>
    <cellStyle name="Currency 4 6 2 3 3" xfId="22506"/>
    <cellStyle name="Currency 4 6 2 4" xfId="22507"/>
    <cellStyle name="Currency 4 6 2 4 2" xfId="22508"/>
    <cellStyle name="Currency 4 6 2 4 3" xfId="22509"/>
    <cellStyle name="Currency 4 6 2 5" xfId="22510"/>
    <cellStyle name="Currency 4 6 2 5 2" xfId="22511"/>
    <cellStyle name="Currency 4 6 2 5 3" xfId="22512"/>
    <cellStyle name="Currency 4 6 2 6" xfId="22513"/>
    <cellStyle name="Currency 4 6 2 7" xfId="22514"/>
    <cellStyle name="Currency 4 6 3" xfId="22515"/>
    <cellStyle name="Currency 4 6 3 2" xfId="22516"/>
    <cellStyle name="Currency 4 6 3 3" xfId="22517"/>
    <cellStyle name="Currency 4 6 4" xfId="22518"/>
    <cellStyle name="Currency 4 6 4 2" xfId="22519"/>
    <cellStyle name="Currency 4 6 4 3" xfId="22520"/>
    <cellStyle name="Currency 4 6 5" xfId="22521"/>
    <cellStyle name="Currency 4 6 5 2" xfId="22522"/>
    <cellStyle name="Currency 4 6 5 3" xfId="22523"/>
    <cellStyle name="Currency 4 6 6" xfId="22524"/>
    <cellStyle name="Currency 4 6 6 2" xfId="22525"/>
    <cellStyle name="Currency 4 6 6 3" xfId="22526"/>
    <cellStyle name="Currency 4 6 7" xfId="22527"/>
    <cellStyle name="Currency 4 6 8" xfId="22528"/>
    <cellStyle name="Currency 4 7" xfId="22529"/>
    <cellStyle name="Currency 4 7 2" xfId="22530"/>
    <cellStyle name="Currency 4 7 2 2" xfId="22531"/>
    <cellStyle name="Currency 4 7 2 3" xfId="22532"/>
    <cellStyle name="Currency 4 7 3" xfId="22533"/>
    <cellStyle name="Currency 4 7 3 2" xfId="22534"/>
    <cellStyle name="Currency 4 7 3 3" xfId="22535"/>
    <cellStyle name="Currency 4 7 4" xfId="22536"/>
    <cellStyle name="Currency 4 7 4 2" xfId="22537"/>
    <cellStyle name="Currency 4 7 4 3" xfId="22538"/>
    <cellStyle name="Currency 4 7 5" xfId="22539"/>
    <cellStyle name="Currency 4 7 5 2" xfId="22540"/>
    <cellStyle name="Currency 4 7 5 3" xfId="22541"/>
    <cellStyle name="Currency 4 7 6" xfId="22542"/>
    <cellStyle name="Currency 4 7 7" xfId="22543"/>
    <cellStyle name="Currency 4 8" xfId="22544"/>
    <cellStyle name="Currency 4 8 2" xfId="22545"/>
    <cellStyle name="Currency 4 8 2 2" xfId="22546"/>
    <cellStyle name="Currency 4 8 2 3" xfId="22547"/>
    <cellStyle name="Currency 4 8 3" xfId="22548"/>
    <cellStyle name="Currency 4 8 3 2" xfId="22549"/>
    <cellStyle name="Currency 4 8 3 3" xfId="22550"/>
    <cellStyle name="Currency 4 8 4" xfId="22551"/>
    <cellStyle name="Currency 4 8 4 2" xfId="22552"/>
    <cellStyle name="Currency 4 8 4 3" xfId="22553"/>
    <cellStyle name="Currency 4 8 5" xfId="22554"/>
    <cellStyle name="Currency 4 8 5 2" xfId="22555"/>
    <cellStyle name="Currency 4 8 5 3" xfId="22556"/>
    <cellStyle name="Currency 4 8 6" xfId="22557"/>
    <cellStyle name="Currency 4 8 7" xfId="22558"/>
    <cellStyle name="Currency 4 9" xfId="22559"/>
    <cellStyle name="Currency 4 9 2" xfId="22560"/>
    <cellStyle name="Currency 4 9 2 2" xfId="22561"/>
    <cellStyle name="Currency 4 9 2 3" xfId="22562"/>
    <cellStyle name="Currency 4 9 3" xfId="22563"/>
    <cellStyle name="Currency 4 9 3 2" xfId="22564"/>
    <cellStyle name="Currency 4 9 3 3" xfId="22565"/>
    <cellStyle name="Currency 4 9 4" xfId="22566"/>
    <cellStyle name="Currency 4 9 4 2" xfId="22567"/>
    <cellStyle name="Currency 4 9 4 3" xfId="22568"/>
    <cellStyle name="Currency 4 9 5" xfId="22569"/>
    <cellStyle name="Currency 4 9 5 2" xfId="22570"/>
    <cellStyle name="Currency 4 9 5 3" xfId="22571"/>
    <cellStyle name="Currency 4 9 6" xfId="22572"/>
    <cellStyle name="Currency 4 9 7" xfId="22573"/>
    <cellStyle name="Currency 5" xfId="890"/>
    <cellStyle name="Currency 5 10" xfId="22575"/>
    <cellStyle name="Currency 5 10 2" xfId="22576"/>
    <cellStyle name="Currency 5 10 2 2" xfId="22577"/>
    <cellStyle name="Currency 5 10 2 3" xfId="22578"/>
    <cellStyle name="Currency 5 10 3" xfId="22579"/>
    <cellStyle name="Currency 5 10 3 2" xfId="22580"/>
    <cellStyle name="Currency 5 10 3 3" xfId="22581"/>
    <cellStyle name="Currency 5 10 4" xfId="22582"/>
    <cellStyle name="Currency 5 10 4 2" xfId="22583"/>
    <cellStyle name="Currency 5 10 4 3" xfId="22584"/>
    <cellStyle name="Currency 5 10 5" xfId="22585"/>
    <cellStyle name="Currency 5 10 5 2" xfId="22586"/>
    <cellStyle name="Currency 5 10 5 3" xfId="22587"/>
    <cellStyle name="Currency 5 10 6" xfId="22588"/>
    <cellStyle name="Currency 5 10 7" xfId="22589"/>
    <cellStyle name="Currency 5 11" xfId="22590"/>
    <cellStyle name="Currency 5 11 2" xfId="22591"/>
    <cellStyle name="Currency 5 11 3" xfId="22592"/>
    <cellStyle name="Currency 5 12" xfId="22593"/>
    <cellStyle name="Currency 5 12 2" xfId="22594"/>
    <cellStyle name="Currency 5 12 3" xfId="22595"/>
    <cellStyle name="Currency 5 13" xfId="22596"/>
    <cellStyle name="Currency 5 13 2" xfId="22597"/>
    <cellStyle name="Currency 5 13 3" xfId="22598"/>
    <cellStyle name="Currency 5 14" xfId="22599"/>
    <cellStyle name="Currency 5 14 2" xfId="22600"/>
    <cellStyle name="Currency 5 14 3" xfId="22601"/>
    <cellStyle name="Currency 5 15" xfId="22602"/>
    <cellStyle name="Currency 5 16" xfId="22603"/>
    <cellStyle name="Currency 5 17" xfId="22574"/>
    <cellStyle name="Currency 5 2" xfId="1547"/>
    <cellStyle name="Currency 5 2 10" xfId="22605"/>
    <cellStyle name="Currency 5 2 10 2" xfId="22606"/>
    <cellStyle name="Currency 5 2 10 3" xfId="22607"/>
    <cellStyle name="Currency 5 2 11" xfId="22608"/>
    <cellStyle name="Currency 5 2 11 2" xfId="22609"/>
    <cellStyle name="Currency 5 2 11 3" xfId="22610"/>
    <cellStyle name="Currency 5 2 12" xfId="22611"/>
    <cellStyle name="Currency 5 2 12 2" xfId="22612"/>
    <cellStyle name="Currency 5 2 12 3" xfId="22613"/>
    <cellStyle name="Currency 5 2 13" xfId="22614"/>
    <cellStyle name="Currency 5 2 13 2" xfId="22615"/>
    <cellStyle name="Currency 5 2 13 3" xfId="22616"/>
    <cellStyle name="Currency 5 2 14" xfId="22617"/>
    <cellStyle name="Currency 5 2 15" xfId="22618"/>
    <cellStyle name="Currency 5 2 16" xfId="22604"/>
    <cellStyle name="Currency 5 2 2" xfId="22619"/>
    <cellStyle name="Currency 5 2 2 10" xfId="22620"/>
    <cellStyle name="Currency 5 2 2 10 2" xfId="22621"/>
    <cellStyle name="Currency 5 2 2 10 3" xfId="22622"/>
    <cellStyle name="Currency 5 2 2 11" xfId="22623"/>
    <cellStyle name="Currency 5 2 2 11 2" xfId="22624"/>
    <cellStyle name="Currency 5 2 2 11 3" xfId="22625"/>
    <cellStyle name="Currency 5 2 2 12" xfId="22626"/>
    <cellStyle name="Currency 5 2 2 12 2" xfId="22627"/>
    <cellStyle name="Currency 5 2 2 12 3" xfId="22628"/>
    <cellStyle name="Currency 5 2 2 13" xfId="22629"/>
    <cellStyle name="Currency 5 2 2 14" xfId="22630"/>
    <cellStyle name="Currency 5 2 2 2" xfId="22631"/>
    <cellStyle name="Currency 5 2 2 2 10" xfId="22632"/>
    <cellStyle name="Currency 5 2 2 2 11" xfId="22633"/>
    <cellStyle name="Currency 5 2 2 2 2" xfId="22634"/>
    <cellStyle name="Currency 5 2 2 2 2 2" xfId="22635"/>
    <cellStyle name="Currency 5 2 2 2 2 2 2" xfId="22636"/>
    <cellStyle name="Currency 5 2 2 2 2 2 2 2" xfId="22637"/>
    <cellStyle name="Currency 5 2 2 2 2 2 2 3" xfId="22638"/>
    <cellStyle name="Currency 5 2 2 2 2 2 3" xfId="22639"/>
    <cellStyle name="Currency 5 2 2 2 2 2 3 2" xfId="22640"/>
    <cellStyle name="Currency 5 2 2 2 2 2 3 3" xfId="22641"/>
    <cellStyle name="Currency 5 2 2 2 2 2 4" xfId="22642"/>
    <cellStyle name="Currency 5 2 2 2 2 2 4 2" xfId="22643"/>
    <cellStyle name="Currency 5 2 2 2 2 2 4 3" xfId="22644"/>
    <cellStyle name="Currency 5 2 2 2 2 2 5" xfId="22645"/>
    <cellStyle name="Currency 5 2 2 2 2 2 5 2" xfId="22646"/>
    <cellStyle name="Currency 5 2 2 2 2 2 5 3" xfId="22647"/>
    <cellStyle name="Currency 5 2 2 2 2 2 6" xfId="22648"/>
    <cellStyle name="Currency 5 2 2 2 2 2 7" xfId="22649"/>
    <cellStyle name="Currency 5 2 2 2 2 3" xfId="22650"/>
    <cellStyle name="Currency 5 2 2 2 2 3 2" xfId="22651"/>
    <cellStyle name="Currency 5 2 2 2 2 3 3" xfId="22652"/>
    <cellStyle name="Currency 5 2 2 2 2 4" xfId="22653"/>
    <cellStyle name="Currency 5 2 2 2 2 4 2" xfId="22654"/>
    <cellStyle name="Currency 5 2 2 2 2 4 3" xfId="22655"/>
    <cellStyle name="Currency 5 2 2 2 2 5" xfId="22656"/>
    <cellStyle name="Currency 5 2 2 2 2 5 2" xfId="22657"/>
    <cellStyle name="Currency 5 2 2 2 2 5 3" xfId="22658"/>
    <cellStyle name="Currency 5 2 2 2 2 6" xfId="22659"/>
    <cellStyle name="Currency 5 2 2 2 2 6 2" xfId="22660"/>
    <cellStyle name="Currency 5 2 2 2 2 6 3" xfId="22661"/>
    <cellStyle name="Currency 5 2 2 2 2 7" xfId="22662"/>
    <cellStyle name="Currency 5 2 2 2 2 8" xfId="22663"/>
    <cellStyle name="Currency 5 2 2 2 3" xfId="22664"/>
    <cellStyle name="Currency 5 2 2 2 3 2" xfId="22665"/>
    <cellStyle name="Currency 5 2 2 2 3 2 2" xfId="22666"/>
    <cellStyle name="Currency 5 2 2 2 3 2 3" xfId="22667"/>
    <cellStyle name="Currency 5 2 2 2 3 3" xfId="22668"/>
    <cellStyle name="Currency 5 2 2 2 3 3 2" xfId="22669"/>
    <cellStyle name="Currency 5 2 2 2 3 3 3" xfId="22670"/>
    <cellStyle name="Currency 5 2 2 2 3 4" xfId="22671"/>
    <cellStyle name="Currency 5 2 2 2 3 4 2" xfId="22672"/>
    <cellStyle name="Currency 5 2 2 2 3 4 3" xfId="22673"/>
    <cellStyle name="Currency 5 2 2 2 3 5" xfId="22674"/>
    <cellStyle name="Currency 5 2 2 2 3 5 2" xfId="22675"/>
    <cellStyle name="Currency 5 2 2 2 3 5 3" xfId="22676"/>
    <cellStyle name="Currency 5 2 2 2 3 6" xfId="22677"/>
    <cellStyle name="Currency 5 2 2 2 3 7" xfId="22678"/>
    <cellStyle name="Currency 5 2 2 2 4" xfId="22679"/>
    <cellStyle name="Currency 5 2 2 2 4 2" xfId="22680"/>
    <cellStyle name="Currency 5 2 2 2 4 2 2" xfId="22681"/>
    <cellStyle name="Currency 5 2 2 2 4 2 3" xfId="22682"/>
    <cellStyle name="Currency 5 2 2 2 4 3" xfId="22683"/>
    <cellStyle name="Currency 5 2 2 2 4 3 2" xfId="22684"/>
    <cellStyle name="Currency 5 2 2 2 4 3 3" xfId="22685"/>
    <cellStyle name="Currency 5 2 2 2 4 4" xfId="22686"/>
    <cellStyle name="Currency 5 2 2 2 4 4 2" xfId="22687"/>
    <cellStyle name="Currency 5 2 2 2 4 4 3" xfId="22688"/>
    <cellStyle name="Currency 5 2 2 2 4 5" xfId="22689"/>
    <cellStyle name="Currency 5 2 2 2 4 5 2" xfId="22690"/>
    <cellStyle name="Currency 5 2 2 2 4 5 3" xfId="22691"/>
    <cellStyle name="Currency 5 2 2 2 4 6" xfId="22692"/>
    <cellStyle name="Currency 5 2 2 2 4 7" xfId="22693"/>
    <cellStyle name="Currency 5 2 2 2 5" xfId="22694"/>
    <cellStyle name="Currency 5 2 2 2 5 2" xfId="22695"/>
    <cellStyle name="Currency 5 2 2 2 5 2 2" xfId="22696"/>
    <cellStyle name="Currency 5 2 2 2 5 2 3" xfId="22697"/>
    <cellStyle name="Currency 5 2 2 2 5 3" xfId="22698"/>
    <cellStyle name="Currency 5 2 2 2 5 3 2" xfId="22699"/>
    <cellStyle name="Currency 5 2 2 2 5 3 3" xfId="22700"/>
    <cellStyle name="Currency 5 2 2 2 5 4" xfId="22701"/>
    <cellStyle name="Currency 5 2 2 2 5 4 2" xfId="22702"/>
    <cellStyle name="Currency 5 2 2 2 5 4 3" xfId="22703"/>
    <cellStyle name="Currency 5 2 2 2 5 5" xfId="22704"/>
    <cellStyle name="Currency 5 2 2 2 5 5 2" xfId="22705"/>
    <cellStyle name="Currency 5 2 2 2 5 5 3" xfId="22706"/>
    <cellStyle name="Currency 5 2 2 2 5 6" xfId="22707"/>
    <cellStyle name="Currency 5 2 2 2 5 7" xfId="22708"/>
    <cellStyle name="Currency 5 2 2 2 6" xfId="22709"/>
    <cellStyle name="Currency 5 2 2 2 6 2" xfId="22710"/>
    <cellStyle name="Currency 5 2 2 2 6 3" xfId="22711"/>
    <cellStyle name="Currency 5 2 2 2 7" xfId="22712"/>
    <cellStyle name="Currency 5 2 2 2 7 2" xfId="22713"/>
    <cellStyle name="Currency 5 2 2 2 7 3" xfId="22714"/>
    <cellStyle name="Currency 5 2 2 2 8" xfId="22715"/>
    <cellStyle name="Currency 5 2 2 2 8 2" xfId="22716"/>
    <cellStyle name="Currency 5 2 2 2 8 3" xfId="22717"/>
    <cellStyle name="Currency 5 2 2 2 9" xfId="22718"/>
    <cellStyle name="Currency 5 2 2 2 9 2" xfId="22719"/>
    <cellStyle name="Currency 5 2 2 2 9 3" xfId="22720"/>
    <cellStyle name="Currency 5 2 2 3" xfId="22721"/>
    <cellStyle name="Currency 5 2 2 3 2" xfId="22722"/>
    <cellStyle name="Currency 5 2 2 3 2 2" xfId="22723"/>
    <cellStyle name="Currency 5 2 2 3 2 2 2" xfId="22724"/>
    <cellStyle name="Currency 5 2 2 3 2 2 3" xfId="22725"/>
    <cellStyle name="Currency 5 2 2 3 2 3" xfId="22726"/>
    <cellStyle name="Currency 5 2 2 3 2 3 2" xfId="22727"/>
    <cellStyle name="Currency 5 2 2 3 2 3 3" xfId="22728"/>
    <cellStyle name="Currency 5 2 2 3 2 4" xfId="22729"/>
    <cellStyle name="Currency 5 2 2 3 2 4 2" xfId="22730"/>
    <cellStyle name="Currency 5 2 2 3 2 4 3" xfId="22731"/>
    <cellStyle name="Currency 5 2 2 3 2 5" xfId="22732"/>
    <cellStyle name="Currency 5 2 2 3 2 5 2" xfId="22733"/>
    <cellStyle name="Currency 5 2 2 3 2 5 3" xfId="22734"/>
    <cellStyle name="Currency 5 2 2 3 2 6" xfId="22735"/>
    <cellStyle name="Currency 5 2 2 3 2 7" xfId="22736"/>
    <cellStyle name="Currency 5 2 2 3 3" xfId="22737"/>
    <cellStyle name="Currency 5 2 2 3 3 2" xfId="22738"/>
    <cellStyle name="Currency 5 2 2 3 3 3" xfId="22739"/>
    <cellStyle name="Currency 5 2 2 3 4" xfId="22740"/>
    <cellStyle name="Currency 5 2 2 3 4 2" xfId="22741"/>
    <cellStyle name="Currency 5 2 2 3 4 3" xfId="22742"/>
    <cellStyle name="Currency 5 2 2 3 5" xfId="22743"/>
    <cellStyle name="Currency 5 2 2 3 5 2" xfId="22744"/>
    <cellStyle name="Currency 5 2 2 3 5 3" xfId="22745"/>
    <cellStyle name="Currency 5 2 2 3 6" xfId="22746"/>
    <cellStyle name="Currency 5 2 2 3 6 2" xfId="22747"/>
    <cellStyle name="Currency 5 2 2 3 6 3" xfId="22748"/>
    <cellStyle name="Currency 5 2 2 3 7" xfId="22749"/>
    <cellStyle name="Currency 5 2 2 3 8" xfId="22750"/>
    <cellStyle name="Currency 5 2 2 4" xfId="22751"/>
    <cellStyle name="Currency 5 2 2 4 2" xfId="22752"/>
    <cellStyle name="Currency 5 2 2 4 2 2" xfId="22753"/>
    <cellStyle name="Currency 5 2 2 4 2 2 2" xfId="22754"/>
    <cellStyle name="Currency 5 2 2 4 2 2 3" xfId="22755"/>
    <cellStyle name="Currency 5 2 2 4 2 3" xfId="22756"/>
    <cellStyle name="Currency 5 2 2 4 2 3 2" xfId="22757"/>
    <cellStyle name="Currency 5 2 2 4 2 3 3" xfId="22758"/>
    <cellStyle name="Currency 5 2 2 4 2 4" xfId="22759"/>
    <cellStyle name="Currency 5 2 2 4 2 4 2" xfId="22760"/>
    <cellStyle name="Currency 5 2 2 4 2 4 3" xfId="22761"/>
    <cellStyle name="Currency 5 2 2 4 2 5" xfId="22762"/>
    <cellStyle name="Currency 5 2 2 4 2 5 2" xfId="22763"/>
    <cellStyle name="Currency 5 2 2 4 2 5 3" xfId="22764"/>
    <cellStyle name="Currency 5 2 2 4 2 6" xfId="22765"/>
    <cellStyle name="Currency 5 2 2 4 2 7" xfId="22766"/>
    <cellStyle name="Currency 5 2 2 4 3" xfId="22767"/>
    <cellStyle name="Currency 5 2 2 4 3 2" xfId="22768"/>
    <cellStyle name="Currency 5 2 2 4 3 3" xfId="22769"/>
    <cellStyle name="Currency 5 2 2 4 4" xfId="22770"/>
    <cellStyle name="Currency 5 2 2 4 4 2" xfId="22771"/>
    <cellStyle name="Currency 5 2 2 4 4 3" xfId="22772"/>
    <cellStyle name="Currency 5 2 2 4 5" xfId="22773"/>
    <cellStyle name="Currency 5 2 2 4 5 2" xfId="22774"/>
    <cellStyle name="Currency 5 2 2 4 5 3" xfId="22775"/>
    <cellStyle name="Currency 5 2 2 4 6" xfId="22776"/>
    <cellStyle name="Currency 5 2 2 4 6 2" xfId="22777"/>
    <cellStyle name="Currency 5 2 2 4 6 3" xfId="22778"/>
    <cellStyle name="Currency 5 2 2 4 7" xfId="22779"/>
    <cellStyle name="Currency 5 2 2 4 8" xfId="22780"/>
    <cellStyle name="Currency 5 2 2 5" xfId="22781"/>
    <cellStyle name="Currency 5 2 2 5 2" xfId="22782"/>
    <cellStyle name="Currency 5 2 2 5 2 2" xfId="22783"/>
    <cellStyle name="Currency 5 2 2 5 2 3" xfId="22784"/>
    <cellStyle name="Currency 5 2 2 5 3" xfId="22785"/>
    <cellStyle name="Currency 5 2 2 5 3 2" xfId="22786"/>
    <cellStyle name="Currency 5 2 2 5 3 3" xfId="22787"/>
    <cellStyle name="Currency 5 2 2 5 4" xfId="22788"/>
    <cellStyle name="Currency 5 2 2 5 4 2" xfId="22789"/>
    <cellStyle name="Currency 5 2 2 5 4 3" xfId="22790"/>
    <cellStyle name="Currency 5 2 2 5 5" xfId="22791"/>
    <cellStyle name="Currency 5 2 2 5 5 2" xfId="22792"/>
    <cellStyle name="Currency 5 2 2 5 5 3" xfId="22793"/>
    <cellStyle name="Currency 5 2 2 5 6" xfId="22794"/>
    <cellStyle name="Currency 5 2 2 5 7" xfId="22795"/>
    <cellStyle name="Currency 5 2 2 6" xfId="22796"/>
    <cellStyle name="Currency 5 2 2 6 2" xfId="22797"/>
    <cellStyle name="Currency 5 2 2 6 2 2" xfId="22798"/>
    <cellStyle name="Currency 5 2 2 6 2 3" xfId="22799"/>
    <cellStyle name="Currency 5 2 2 6 3" xfId="22800"/>
    <cellStyle name="Currency 5 2 2 6 3 2" xfId="22801"/>
    <cellStyle name="Currency 5 2 2 6 3 3" xfId="22802"/>
    <cellStyle name="Currency 5 2 2 6 4" xfId="22803"/>
    <cellStyle name="Currency 5 2 2 6 4 2" xfId="22804"/>
    <cellStyle name="Currency 5 2 2 6 4 3" xfId="22805"/>
    <cellStyle name="Currency 5 2 2 6 5" xfId="22806"/>
    <cellStyle name="Currency 5 2 2 6 5 2" xfId="22807"/>
    <cellStyle name="Currency 5 2 2 6 5 3" xfId="22808"/>
    <cellStyle name="Currency 5 2 2 6 6" xfId="22809"/>
    <cellStyle name="Currency 5 2 2 6 7" xfId="22810"/>
    <cellStyle name="Currency 5 2 2 7" xfId="22811"/>
    <cellStyle name="Currency 5 2 2 7 2" xfId="22812"/>
    <cellStyle name="Currency 5 2 2 7 2 2" xfId="22813"/>
    <cellStyle name="Currency 5 2 2 7 2 3" xfId="22814"/>
    <cellStyle name="Currency 5 2 2 7 3" xfId="22815"/>
    <cellStyle name="Currency 5 2 2 7 3 2" xfId="22816"/>
    <cellStyle name="Currency 5 2 2 7 3 3" xfId="22817"/>
    <cellStyle name="Currency 5 2 2 7 4" xfId="22818"/>
    <cellStyle name="Currency 5 2 2 7 4 2" xfId="22819"/>
    <cellStyle name="Currency 5 2 2 7 4 3" xfId="22820"/>
    <cellStyle name="Currency 5 2 2 7 5" xfId="22821"/>
    <cellStyle name="Currency 5 2 2 7 5 2" xfId="22822"/>
    <cellStyle name="Currency 5 2 2 7 5 3" xfId="22823"/>
    <cellStyle name="Currency 5 2 2 7 6" xfId="22824"/>
    <cellStyle name="Currency 5 2 2 7 7" xfId="22825"/>
    <cellStyle name="Currency 5 2 2 8" xfId="22826"/>
    <cellStyle name="Currency 5 2 2 8 2" xfId="22827"/>
    <cellStyle name="Currency 5 2 2 8 2 2" xfId="22828"/>
    <cellStyle name="Currency 5 2 2 8 2 3" xfId="22829"/>
    <cellStyle name="Currency 5 2 2 8 3" xfId="22830"/>
    <cellStyle name="Currency 5 2 2 8 3 2" xfId="22831"/>
    <cellStyle name="Currency 5 2 2 8 3 3" xfId="22832"/>
    <cellStyle name="Currency 5 2 2 8 4" xfId="22833"/>
    <cellStyle name="Currency 5 2 2 8 4 2" xfId="22834"/>
    <cellStyle name="Currency 5 2 2 8 4 3" xfId="22835"/>
    <cellStyle name="Currency 5 2 2 8 5" xfId="22836"/>
    <cellStyle name="Currency 5 2 2 8 5 2" xfId="22837"/>
    <cellStyle name="Currency 5 2 2 8 5 3" xfId="22838"/>
    <cellStyle name="Currency 5 2 2 8 6" xfId="22839"/>
    <cellStyle name="Currency 5 2 2 8 7" xfId="22840"/>
    <cellStyle name="Currency 5 2 2 9" xfId="22841"/>
    <cellStyle name="Currency 5 2 2 9 2" xfId="22842"/>
    <cellStyle name="Currency 5 2 2 9 3" xfId="22843"/>
    <cellStyle name="Currency 5 2 3" xfId="22844"/>
    <cellStyle name="Currency 5 2 3 10" xfId="22845"/>
    <cellStyle name="Currency 5 2 3 11" xfId="22846"/>
    <cellStyle name="Currency 5 2 3 2" xfId="22847"/>
    <cellStyle name="Currency 5 2 3 2 2" xfId="22848"/>
    <cellStyle name="Currency 5 2 3 2 2 2" xfId="22849"/>
    <cellStyle name="Currency 5 2 3 2 2 2 2" xfId="22850"/>
    <cellStyle name="Currency 5 2 3 2 2 2 3" xfId="22851"/>
    <cellStyle name="Currency 5 2 3 2 2 3" xfId="22852"/>
    <cellStyle name="Currency 5 2 3 2 2 3 2" xfId="22853"/>
    <cellStyle name="Currency 5 2 3 2 2 3 3" xfId="22854"/>
    <cellStyle name="Currency 5 2 3 2 2 4" xfId="22855"/>
    <cellStyle name="Currency 5 2 3 2 2 4 2" xfId="22856"/>
    <cellStyle name="Currency 5 2 3 2 2 4 3" xfId="22857"/>
    <cellStyle name="Currency 5 2 3 2 2 5" xfId="22858"/>
    <cellStyle name="Currency 5 2 3 2 2 5 2" xfId="22859"/>
    <cellStyle name="Currency 5 2 3 2 2 5 3" xfId="22860"/>
    <cellStyle name="Currency 5 2 3 2 2 6" xfId="22861"/>
    <cellStyle name="Currency 5 2 3 2 2 7" xfId="22862"/>
    <cellStyle name="Currency 5 2 3 2 3" xfId="22863"/>
    <cellStyle name="Currency 5 2 3 2 3 2" xfId="22864"/>
    <cellStyle name="Currency 5 2 3 2 3 3" xfId="22865"/>
    <cellStyle name="Currency 5 2 3 2 4" xfId="22866"/>
    <cellStyle name="Currency 5 2 3 2 4 2" xfId="22867"/>
    <cellStyle name="Currency 5 2 3 2 4 3" xfId="22868"/>
    <cellStyle name="Currency 5 2 3 2 5" xfId="22869"/>
    <cellStyle name="Currency 5 2 3 2 5 2" xfId="22870"/>
    <cellStyle name="Currency 5 2 3 2 5 3" xfId="22871"/>
    <cellStyle name="Currency 5 2 3 2 6" xfId="22872"/>
    <cellStyle name="Currency 5 2 3 2 6 2" xfId="22873"/>
    <cellStyle name="Currency 5 2 3 2 6 3" xfId="22874"/>
    <cellStyle name="Currency 5 2 3 2 7" xfId="22875"/>
    <cellStyle name="Currency 5 2 3 2 8" xfId="22876"/>
    <cellStyle name="Currency 5 2 3 3" xfId="22877"/>
    <cellStyle name="Currency 5 2 3 3 2" xfId="22878"/>
    <cellStyle name="Currency 5 2 3 3 2 2" xfId="22879"/>
    <cellStyle name="Currency 5 2 3 3 2 3" xfId="22880"/>
    <cellStyle name="Currency 5 2 3 3 3" xfId="22881"/>
    <cellStyle name="Currency 5 2 3 3 3 2" xfId="22882"/>
    <cellStyle name="Currency 5 2 3 3 3 3" xfId="22883"/>
    <cellStyle name="Currency 5 2 3 3 4" xfId="22884"/>
    <cellStyle name="Currency 5 2 3 3 4 2" xfId="22885"/>
    <cellStyle name="Currency 5 2 3 3 4 3" xfId="22886"/>
    <cellStyle name="Currency 5 2 3 3 5" xfId="22887"/>
    <cellStyle name="Currency 5 2 3 3 5 2" xfId="22888"/>
    <cellStyle name="Currency 5 2 3 3 5 3" xfId="22889"/>
    <cellStyle name="Currency 5 2 3 3 6" xfId="22890"/>
    <cellStyle name="Currency 5 2 3 3 7" xfId="22891"/>
    <cellStyle name="Currency 5 2 3 4" xfId="22892"/>
    <cellStyle name="Currency 5 2 3 4 2" xfId="22893"/>
    <cellStyle name="Currency 5 2 3 4 2 2" xfId="22894"/>
    <cellStyle name="Currency 5 2 3 4 2 3" xfId="22895"/>
    <cellStyle name="Currency 5 2 3 4 3" xfId="22896"/>
    <cellStyle name="Currency 5 2 3 4 3 2" xfId="22897"/>
    <cellStyle name="Currency 5 2 3 4 3 3" xfId="22898"/>
    <cellStyle name="Currency 5 2 3 4 4" xfId="22899"/>
    <cellStyle name="Currency 5 2 3 4 4 2" xfId="22900"/>
    <cellStyle name="Currency 5 2 3 4 4 3" xfId="22901"/>
    <cellStyle name="Currency 5 2 3 4 5" xfId="22902"/>
    <cellStyle name="Currency 5 2 3 4 5 2" xfId="22903"/>
    <cellStyle name="Currency 5 2 3 4 5 3" xfId="22904"/>
    <cellStyle name="Currency 5 2 3 4 6" xfId="22905"/>
    <cellStyle name="Currency 5 2 3 4 7" xfId="22906"/>
    <cellStyle name="Currency 5 2 3 5" xfId="22907"/>
    <cellStyle name="Currency 5 2 3 5 2" xfId="22908"/>
    <cellStyle name="Currency 5 2 3 5 2 2" xfId="22909"/>
    <cellStyle name="Currency 5 2 3 5 2 3" xfId="22910"/>
    <cellStyle name="Currency 5 2 3 5 3" xfId="22911"/>
    <cellStyle name="Currency 5 2 3 5 3 2" xfId="22912"/>
    <cellStyle name="Currency 5 2 3 5 3 3" xfId="22913"/>
    <cellStyle name="Currency 5 2 3 5 4" xfId="22914"/>
    <cellStyle name="Currency 5 2 3 5 4 2" xfId="22915"/>
    <cellStyle name="Currency 5 2 3 5 4 3" xfId="22916"/>
    <cellStyle name="Currency 5 2 3 5 5" xfId="22917"/>
    <cellStyle name="Currency 5 2 3 5 5 2" xfId="22918"/>
    <cellStyle name="Currency 5 2 3 5 5 3" xfId="22919"/>
    <cellStyle name="Currency 5 2 3 5 6" xfId="22920"/>
    <cellStyle name="Currency 5 2 3 5 7" xfId="22921"/>
    <cellStyle name="Currency 5 2 3 6" xfId="22922"/>
    <cellStyle name="Currency 5 2 3 6 2" xfId="22923"/>
    <cellStyle name="Currency 5 2 3 6 3" xfId="22924"/>
    <cellStyle name="Currency 5 2 3 7" xfId="22925"/>
    <cellStyle name="Currency 5 2 3 7 2" xfId="22926"/>
    <cellStyle name="Currency 5 2 3 7 3" xfId="22927"/>
    <cellStyle name="Currency 5 2 3 8" xfId="22928"/>
    <cellStyle name="Currency 5 2 3 8 2" xfId="22929"/>
    <cellStyle name="Currency 5 2 3 8 3" xfId="22930"/>
    <cellStyle name="Currency 5 2 3 9" xfId="22931"/>
    <cellStyle name="Currency 5 2 3 9 2" xfId="22932"/>
    <cellStyle name="Currency 5 2 3 9 3" xfId="22933"/>
    <cellStyle name="Currency 5 2 4" xfId="22934"/>
    <cellStyle name="Currency 5 2 4 2" xfId="22935"/>
    <cellStyle name="Currency 5 2 4 2 2" xfId="22936"/>
    <cellStyle name="Currency 5 2 4 2 2 2" xfId="22937"/>
    <cellStyle name="Currency 5 2 4 2 2 3" xfId="22938"/>
    <cellStyle name="Currency 5 2 4 2 3" xfId="22939"/>
    <cellStyle name="Currency 5 2 4 2 3 2" xfId="22940"/>
    <cellStyle name="Currency 5 2 4 2 3 3" xfId="22941"/>
    <cellStyle name="Currency 5 2 4 2 4" xfId="22942"/>
    <cellStyle name="Currency 5 2 4 2 4 2" xfId="22943"/>
    <cellStyle name="Currency 5 2 4 2 4 3" xfId="22944"/>
    <cellStyle name="Currency 5 2 4 2 5" xfId="22945"/>
    <cellStyle name="Currency 5 2 4 2 5 2" xfId="22946"/>
    <cellStyle name="Currency 5 2 4 2 5 3" xfId="22947"/>
    <cellStyle name="Currency 5 2 4 2 6" xfId="22948"/>
    <cellStyle name="Currency 5 2 4 2 7" xfId="22949"/>
    <cellStyle name="Currency 5 2 4 3" xfId="22950"/>
    <cellStyle name="Currency 5 2 4 3 2" xfId="22951"/>
    <cellStyle name="Currency 5 2 4 3 3" xfId="22952"/>
    <cellStyle name="Currency 5 2 4 4" xfId="22953"/>
    <cellStyle name="Currency 5 2 4 4 2" xfId="22954"/>
    <cellStyle name="Currency 5 2 4 4 3" xfId="22955"/>
    <cellStyle name="Currency 5 2 4 5" xfId="22956"/>
    <cellStyle name="Currency 5 2 4 5 2" xfId="22957"/>
    <cellStyle name="Currency 5 2 4 5 3" xfId="22958"/>
    <cellStyle name="Currency 5 2 4 6" xfId="22959"/>
    <cellStyle name="Currency 5 2 4 6 2" xfId="22960"/>
    <cellStyle name="Currency 5 2 4 6 3" xfId="22961"/>
    <cellStyle name="Currency 5 2 4 7" xfId="22962"/>
    <cellStyle name="Currency 5 2 4 8" xfId="22963"/>
    <cellStyle name="Currency 5 2 5" xfId="22964"/>
    <cellStyle name="Currency 5 2 5 2" xfId="22965"/>
    <cellStyle name="Currency 5 2 5 2 2" xfId="22966"/>
    <cellStyle name="Currency 5 2 5 2 2 2" xfId="22967"/>
    <cellStyle name="Currency 5 2 5 2 2 3" xfId="22968"/>
    <cellStyle name="Currency 5 2 5 2 3" xfId="22969"/>
    <cellStyle name="Currency 5 2 5 2 3 2" xfId="22970"/>
    <cellStyle name="Currency 5 2 5 2 3 3" xfId="22971"/>
    <cellStyle name="Currency 5 2 5 2 4" xfId="22972"/>
    <cellStyle name="Currency 5 2 5 2 4 2" xfId="22973"/>
    <cellStyle name="Currency 5 2 5 2 4 3" xfId="22974"/>
    <cellStyle name="Currency 5 2 5 2 5" xfId="22975"/>
    <cellStyle name="Currency 5 2 5 2 5 2" xfId="22976"/>
    <cellStyle name="Currency 5 2 5 2 5 3" xfId="22977"/>
    <cellStyle name="Currency 5 2 5 2 6" xfId="22978"/>
    <cellStyle name="Currency 5 2 5 2 7" xfId="22979"/>
    <cellStyle name="Currency 5 2 5 3" xfId="22980"/>
    <cellStyle name="Currency 5 2 5 3 2" xfId="22981"/>
    <cellStyle name="Currency 5 2 5 3 3" xfId="22982"/>
    <cellStyle name="Currency 5 2 5 4" xfId="22983"/>
    <cellStyle name="Currency 5 2 5 4 2" xfId="22984"/>
    <cellStyle name="Currency 5 2 5 4 3" xfId="22985"/>
    <cellStyle name="Currency 5 2 5 5" xfId="22986"/>
    <cellStyle name="Currency 5 2 5 5 2" xfId="22987"/>
    <cellStyle name="Currency 5 2 5 5 3" xfId="22988"/>
    <cellStyle name="Currency 5 2 5 6" xfId="22989"/>
    <cellStyle name="Currency 5 2 5 6 2" xfId="22990"/>
    <cellStyle name="Currency 5 2 5 6 3" xfId="22991"/>
    <cellStyle name="Currency 5 2 5 7" xfId="22992"/>
    <cellStyle name="Currency 5 2 5 8" xfId="22993"/>
    <cellStyle name="Currency 5 2 6" xfId="22994"/>
    <cellStyle name="Currency 5 2 6 2" xfId="22995"/>
    <cellStyle name="Currency 5 2 6 2 2" xfId="22996"/>
    <cellStyle name="Currency 5 2 6 2 3" xfId="22997"/>
    <cellStyle name="Currency 5 2 6 3" xfId="22998"/>
    <cellStyle name="Currency 5 2 6 3 2" xfId="22999"/>
    <cellStyle name="Currency 5 2 6 3 3" xfId="23000"/>
    <cellStyle name="Currency 5 2 6 4" xfId="23001"/>
    <cellStyle name="Currency 5 2 6 4 2" xfId="23002"/>
    <cellStyle name="Currency 5 2 6 4 3" xfId="23003"/>
    <cellStyle name="Currency 5 2 6 5" xfId="23004"/>
    <cellStyle name="Currency 5 2 6 5 2" xfId="23005"/>
    <cellStyle name="Currency 5 2 6 5 3" xfId="23006"/>
    <cellStyle name="Currency 5 2 6 6" xfId="23007"/>
    <cellStyle name="Currency 5 2 6 7" xfId="23008"/>
    <cellStyle name="Currency 5 2 7" xfId="23009"/>
    <cellStyle name="Currency 5 2 7 2" xfId="23010"/>
    <cellStyle name="Currency 5 2 7 2 2" xfId="23011"/>
    <cellStyle name="Currency 5 2 7 2 3" xfId="23012"/>
    <cellStyle name="Currency 5 2 7 3" xfId="23013"/>
    <cellStyle name="Currency 5 2 7 3 2" xfId="23014"/>
    <cellStyle name="Currency 5 2 7 3 3" xfId="23015"/>
    <cellStyle name="Currency 5 2 7 4" xfId="23016"/>
    <cellStyle name="Currency 5 2 7 4 2" xfId="23017"/>
    <cellStyle name="Currency 5 2 7 4 3" xfId="23018"/>
    <cellStyle name="Currency 5 2 7 5" xfId="23019"/>
    <cellStyle name="Currency 5 2 7 5 2" xfId="23020"/>
    <cellStyle name="Currency 5 2 7 5 3" xfId="23021"/>
    <cellStyle name="Currency 5 2 7 6" xfId="23022"/>
    <cellStyle name="Currency 5 2 7 7" xfId="23023"/>
    <cellStyle name="Currency 5 2 8" xfId="23024"/>
    <cellStyle name="Currency 5 2 8 2" xfId="23025"/>
    <cellStyle name="Currency 5 2 8 2 2" xfId="23026"/>
    <cellStyle name="Currency 5 2 8 2 3" xfId="23027"/>
    <cellStyle name="Currency 5 2 8 3" xfId="23028"/>
    <cellStyle name="Currency 5 2 8 3 2" xfId="23029"/>
    <cellStyle name="Currency 5 2 8 3 3" xfId="23030"/>
    <cellStyle name="Currency 5 2 8 4" xfId="23031"/>
    <cellStyle name="Currency 5 2 8 4 2" xfId="23032"/>
    <cellStyle name="Currency 5 2 8 4 3" xfId="23033"/>
    <cellStyle name="Currency 5 2 8 5" xfId="23034"/>
    <cellStyle name="Currency 5 2 8 5 2" xfId="23035"/>
    <cellStyle name="Currency 5 2 8 5 3" xfId="23036"/>
    <cellStyle name="Currency 5 2 8 6" xfId="23037"/>
    <cellStyle name="Currency 5 2 8 7" xfId="23038"/>
    <cellStyle name="Currency 5 2 9" xfId="23039"/>
    <cellStyle name="Currency 5 2 9 2" xfId="23040"/>
    <cellStyle name="Currency 5 2 9 2 2" xfId="23041"/>
    <cellStyle name="Currency 5 2 9 2 3" xfId="23042"/>
    <cellStyle name="Currency 5 2 9 3" xfId="23043"/>
    <cellStyle name="Currency 5 2 9 3 2" xfId="23044"/>
    <cellStyle name="Currency 5 2 9 3 3" xfId="23045"/>
    <cellStyle name="Currency 5 2 9 4" xfId="23046"/>
    <cellStyle name="Currency 5 2 9 4 2" xfId="23047"/>
    <cellStyle name="Currency 5 2 9 4 3" xfId="23048"/>
    <cellStyle name="Currency 5 2 9 5" xfId="23049"/>
    <cellStyle name="Currency 5 2 9 5 2" xfId="23050"/>
    <cellStyle name="Currency 5 2 9 5 3" xfId="23051"/>
    <cellStyle name="Currency 5 2 9 6" xfId="23052"/>
    <cellStyle name="Currency 5 2 9 7" xfId="23053"/>
    <cellStyle name="Currency 5 3" xfId="23054"/>
    <cellStyle name="Currency 5 3 10" xfId="23055"/>
    <cellStyle name="Currency 5 3 10 2" xfId="23056"/>
    <cellStyle name="Currency 5 3 10 3" xfId="23057"/>
    <cellStyle name="Currency 5 3 11" xfId="23058"/>
    <cellStyle name="Currency 5 3 11 2" xfId="23059"/>
    <cellStyle name="Currency 5 3 11 3" xfId="23060"/>
    <cellStyle name="Currency 5 3 12" xfId="23061"/>
    <cellStyle name="Currency 5 3 12 2" xfId="23062"/>
    <cellStyle name="Currency 5 3 12 3" xfId="23063"/>
    <cellStyle name="Currency 5 3 13" xfId="23064"/>
    <cellStyle name="Currency 5 3 14" xfId="23065"/>
    <cellStyle name="Currency 5 3 2" xfId="23066"/>
    <cellStyle name="Currency 5 3 2 10" xfId="23067"/>
    <cellStyle name="Currency 5 3 2 11" xfId="23068"/>
    <cellStyle name="Currency 5 3 2 2" xfId="23069"/>
    <cellStyle name="Currency 5 3 2 2 2" xfId="23070"/>
    <cellStyle name="Currency 5 3 2 2 2 2" xfId="23071"/>
    <cellStyle name="Currency 5 3 2 2 2 2 2" xfId="23072"/>
    <cellStyle name="Currency 5 3 2 2 2 2 3" xfId="23073"/>
    <cellStyle name="Currency 5 3 2 2 2 3" xfId="23074"/>
    <cellStyle name="Currency 5 3 2 2 2 3 2" xfId="23075"/>
    <cellStyle name="Currency 5 3 2 2 2 3 3" xfId="23076"/>
    <cellStyle name="Currency 5 3 2 2 2 4" xfId="23077"/>
    <cellStyle name="Currency 5 3 2 2 2 4 2" xfId="23078"/>
    <cellStyle name="Currency 5 3 2 2 2 4 3" xfId="23079"/>
    <cellStyle name="Currency 5 3 2 2 2 5" xfId="23080"/>
    <cellStyle name="Currency 5 3 2 2 2 5 2" xfId="23081"/>
    <cellStyle name="Currency 5 3 2 2 2 5 3" xfId="23082"/>
    <cellStyle name="Currency 5 3 2 2 2 6" xfId="23083"/>
    <cellStyle name="Currency 5 3 2 2 2 7" xfId="23084"/>
    <cellStyle name="Currency 5 3 2 2 3" xfId="23085"/>
    <cellStyle name="Currency 5 3 2 2 3 2" xfId="23086"/>
    <cellStyle name="Currency 5 3 2 2 3 3" xfId="23087"/>
    <cellStyle name="Currency 5 3 2 2 4" xfId="23088"/>
    <cellStyle name="Currency 5 3 2 2 4 2" xfId="23089"/>
    <cellStyle name="Currency 5 3 2 2 4 3" xfId="23090"/>
    <cellStyle name="Currency 5 3 2 2 5" xfId="23091"/>
    <cellStyle name="Currency 5 3 2 2 5 2" xfId="23092"/>
    <cellStyle name="Currency 5 3 2 2 5 3" xfId="23093"/>
    <cellStyle name="Currency 5 3 2 2 6" xfId="23094"/>
    <cellStyle name="Currency 5 3 2 2 6 2" xfId="23095"/>
    <cellStyle name="Currency 5 3 2 2 6 3" xfId="23096"/>
    <cellStyle name="Currency 5 3 2 2 7" xfId="23097"/>
    <cellStyle name="Currency 5 3 2 2 8" xfId="23098"/>
    <cellStyle name="Currency 5 3 2 3" xfId="23099"/>
    <cellStyle name="Currency 5 3 2 3 2" xfId="23100"/>
    <cellStyle name="Currency 5 3 2 3 2 2" xfId="23101"/>
    <cellStyle name="Currency 5 3 2 3 2 3" xfId="23102"/>
    <cellStyle name="Currency 5 3 2 3 3" xfId="23103"/>
    <cellStyle name="Currency 5 3 2 3 3 2" xfId="23104"/>
    <cellStyle name="Currency 5 3 2 3 3 3" xfId="23105"/>
    <cellStyle name="Currency 5 3 2 3 4" xfId="23106"/>
    <cellStyle name="Currency 5 3 2 3 4 2" xfId="23107"/>
    <cellStyle name="Currency 5 3 2 3 4 3" xfId="23108"/>
    <cellStyle name="Currency 5 3 2 3 5" xfId="23109"/>
    <cellStyle name="Currency 5 3 2 3 5 2" xfId="23110"/>
    <cellStyle name="Currency 5 3 2 3 5 3" xfId="23111"/>
    <cellStyle name="Currency 5 3 2 3 6" xfId="23112"/>
    <cellStyle name="Currency 5 3 2 3 7" xfId="23113"/>
    <cellStyle name="Currency 5 3 2 4" xfId="23114"/>
    <cellStyle name="Currency 5 3 2 4 2" xfId="23115"/>
    <cellStyle name="Currency 5 3 2 4 2 2" xfId="23116"/>
    <cellStyle name="Currency 5 3 2 4 2 3" xfId="23117"/>
    <cellStyle name="Currency 5 3 2 4 3" xfId="23118"/>
    <cellStyle name="Currency 5 3 2 4 3 2" xfId="23119"/>
    <cellStyle name="Currency 5 3 2 4 3 3" xfId="23120"/>
    <cellStyle name="Currency 5 3 2 4 4" xfId="23121"/>
    <cellStyle name="Currency 5 3 2 4 4 2" xfId="23122"/>
    <cellStyle name="Currency 5 3 2 4 4 3" xfId="23123"/>
    <cellStyle name="Currency 5 3 2 4 5" xfId="23124"/>
    <cellStyle name="Currency 5 3 2 4 5 2" xfId="23125"/>
    <cellStyle name="Currency 5 3 2 4 5 3" xfId="23126"/>
    <cellStyle name="Currency 5 3 2 4 6" xfId="23127"/>
    <cellStyle name="Currency 5 3 2 4 7" xfId="23128"/>
    <cellStyle name="Currency 5 3 2 5" xfId="23129"/>
    <cellStyle name="Currency 5 3 2 5 2" xfId="23130"/>
    <cellStyle name="Currency 5 3 2 5 2 2" xfId="23131"/>
    <cellStyle name="Currency 5 3 2 5 2 3" xfId="23132"/>
    <cellStyle name="Currency 5 3 2 5 3" xfId="23133"/>
    <cellStyle name="Currency 5 3 2 5 3 2" xfId="23134"/>
    <cellStyle name="Currency 5 3 2 5 3 3" xfId="23135"/>
    <cellStyle name="Currency 5 3 2 5 4" xfId="23136"/>
    <cellStyle name="Currency 5 3 2 5 4 2" xfId="23137"/>
    <cellStyle name="Currency 5 3 2 5 4 3" xfId="23138"/>
    <cellStyle name="Currency 5 3 2 5 5" xfId="23139"/>
    <cellStyle name="Currency 5 3 2 5 5 2" xfId="23140"/>
    <cellStyle name="Currency 5 3 2 5 5 3" xfId="23141"/>
    <cellStyle name="Currency 5 3 2 5 6" xfId="23142"/>
    <cellStyle name="Currency 5 3 2 5 7" xfId="23143"/>
    <cellStyle name="Currency 5 3 2 6" xfId="23144"/>
    <cellStyle name="Currency 5 3 2 6 2" xfId="23145"/>
    <cellStyle name="Currency 5 3 2 6 3" xfId="23146"/>
    <cellStyle name="Currency 5 3 2 7" xfId="23147"/>
    <cellStyle name="Currency 5 3 2 7 2" xfId="23148"/>
    <cellStyle name="Currency 5 3 2 7 3" xfId="23149"/>
    <cellStyle name="Currency 5 3 2 8" xfId="23150"/>
    <cellStyle name="Currency 5 3 2 8 2" xfId="23151"/>
    <cellStyle name="Currency 5 3 2 8 3" xfId="23152"/>
    <cellStyle name="Currency 5 3 2 9" xfId="23153"/>
    <cellStyle name="Currency 5 3 2 9 2" xfId="23154"/>
    <cellStyle name="Currency 5 3 2 9 3" xfId="23155"/>
    <cellStyle name="Currency 5 3 3" xfId="23156"/>
    <cellStyle name="Currency 5 3 3 2" xfId="23157"/>
    <cellStyle name="Currency 5 3 3 2 2" xfId="23158"/>
    <cellStyle name="Currency 5 3 3 2 2 2" xfId="23159"/>
    <cellStyle name="Currency 5 3 3 2 2 3" xfId="23160"/>
    <cellStyle name="Currency 5 3 3 2 3" xfId="23161"/>
    <cellStyle name="Currency 5 3 3 2 3 2" xfId="23162"/>
    <cellStyle name="Currency 5 3 3 2 3 3" xfId="23163"/>
    <cellStyle name="Currency 5 3 3 2 4" xfId="23164"/>
    <cellStyle name="Currency 5 3 3 2 4 2" xfId="23165"/>
    <cellStyle name="Currency 5 3 3 2 4 3" xfId="23166"/>
    <cellStyle name="Currency 5 3 3 2 5" xfId="23167"/>
    <cellStyle name="Currency 5 3 3 2 5 2" xfId="23168"/>
    <cellStyle name="Currency 5 3 3 2 5 3" xfId="23169"/>
    <cellStyle name="Currency 5 3 3 2 6" xfId="23170"/>
    <cellStyle name="Currency 5 3 3 2 7" xfId="23171"/>
    <cellStyle name="Currency 5 3 3 3" xfId="23172"/>
    <cellStyle name="Currency 5 3 3 3 2" xfId="23173"/>
    <cellStyle name="Currency 5 3 3 3 3" xfId="23174"/>
    <cellStyle name="Currency 5 3 3 4" xfId="23175"/>
    <cellStyle name="Currency 5 3 3 4 2" xfId="23176"/>
    <cellStyle name="Currency 5 3 3 4 3" xfId="23177"/>
    <cellStyle name="Currency 5 3 3 5" xfId="23178"/>
    <cellStyle name="Currency 5 3 3 5 2" xfId="23179"/>
    <cellStyle name="Currency 5 3 3 5 3" xfId="23180"/>
    <cellStyle name="Currency 5 3 3 6" xfId="23181"/>
    <cellStyle name="Currency 5 3 3 6 2" xfId="23182"/>
    <cellStyle name="Currency 5 3 3 6 3" xfId="23183"/>
    <cellStyle name="Currency 5 3 3 7" xfId="23184"/>
    <cellStyle name="Currency 5 3 3 8" xfId="23185"/>
    <cellStyle name="Currency 5 3 4" xfId="23186"/>
    <cellStyle name="Currency 5 3 4 2" xfId="23187"/>
    <cellStyle name="Currency 5 3 4 2 2" xfId="23188"/>
    <cellStyle name="Currency 5 3 4 2 2 2" xfId="23189"/>
    <cellStyle name="Currency 5 3 4 2 2 3" xfId="23190"/>
    <cellStyle name="Currency 5 3 4 2 3" xfId="23191"/>
    <cellStyle name="Currency 5 3 4 2 3 2" xfId="23192"/>
    <cellStyle name="Currency 5 3 4 2 3 3" xfId="23193"/>
    <cellStyle name="Currency 5 3 4 2 4" xfId="23194"/>
    <cellStyle name="Currency 5 3 4 2 4 2" xfId="23195"/>
    <cellStyle name="Currency 5 3 4 2 4 3" xfId="23196"/>
    <cellStyle name="Currency 5 3 4 2 5" xfId="23197"/>
    <cellStyle name="Currency 5 3 4 2 5 2" xfId="23198"/>
    <cellStyle name="Currency 5 3 4 2 5 3" xfId="23199"/>
    <cellStyle name="Currency 5 3 4 2 6" xfId="23200"/>
    <cellStyle name="Currency 5 3 4 2 7" xfId="23201"/>
    <cellStyle name="Currency 5 3 4 3" xfId="23202"/>
    <cellStyle name="Currency 5 3 4 3 2" xfId="23203"/>
    <cellStyle name="Currency 5 3 4 3 3" xfId="23204"/>
    <cellStyle name="Currency 5 3 4 4" xfId="23205"/>
    <cellStyle name="Currency 5 3 4 4 2" xfId="23206"/>
    <cellStyle name="Currency 5 3 4 4 3" xfId="23207"/>
    <cellStyle name="Currency 5 3 4 5" xfId="23208"/>
    <cellStyle name="Currency 5 3 4 5 2" xfId="23209"/>
    <cellStyle name="Currency 5 3 4 5 3" xfId="23210"/>
    <cellStyle name="Currency 5 3 4 6" xfId="23211"/>
    <cellStyle name="Currency 5 3 4 6 2" xfId="23212"/>
    <cellStyle name="Currency 5 3 4 6 3" xfId="23213"/>
    <cellStyle name="Currency 5 3 4 7" xfId="23214"/>
    <cellStyle name="Currency 5 3 4 8" xfId="23215"/>
    <cellStyle name="Currency 5 3 5" xfId="23216"/>
    <cellStyle name="Currency 5 3 5 2" xfId="23217"/>
    <cellStyle name="Currency 5 3 5 2 2" xfId="23218"/>
    <cellStyle name="Currency 5 3 5 2 3" xfId="23219"/>
    <cellStyle name="Currency 5 3 5 3" xfId="23220"/>
    <cellStyle name="Currency 5 3 5 3 2" xfId="23221"/>
    <cellStyle name="Currency 5 3 5 3 3" xfId="23222"/>
    <cellStyle name="Currency 5 3 5 4" xfId="23223"/>
    <cellStyle name="Currency 5 3 5 4 2" xfId="23224"/>
    <cellStyle name="Currency 5 3 5 4 3" xfId="23225"/>
    <cellStyle name="Currency 5 3 5 5" xfId="23226"/>
    <cellStyle name="Currency 5 3 5 5 2" xfId="23227"/>
    <cellStyle name="Currency 5 3 5 5 3" xfId="23228"/>
    <cellStyle name="Currency 5 3 5 6" xfId="23229"/>
    <cellStyle name="Currency 5 3 5 7" xfId="23230"/>
    <cellStyle name="Currency 5 3 6" xfId="23231"/>
    <cellStyle name="Currency 5 3 6 2" xfId="23232"/>
    <cellStyle name="Currency 5 3 6 2 2" xfId="23233"/>
    <cellStyle name="Currency 5 3 6 2 3" xfId="23234"/>
    <cellStyle name="Currency 5 3 6 3" xfId="23235"/>
    <cellStyle name="Currency 5 3 6 3 2" xfId="23236"/>
    <cellStyle name="Currency 5 3 6 3 3" xfId="23237"/>
    <cellStyle name="Currency 5 3 6 4" xfId="23238"/>
    <cellStyle name="Currency 5 3 6 4 2" xfId="23239"/>
    <cellStyle name="Currency 5 3 6 4 3" xfId="23240"/>
    <cellStyle name="Currency 5 3 6 5" xfId="23241"/>
    <cellStyle name="Currency 5 3 6 5 2" xfId="23242"/>
    <cellStyle name="Currency 5 3 6 5 3" xfId="23243"/>
    <cellStyle name="Currency 5 3 6 6" xfId="23244"/>
    <cellStyle name="Currency 5 3 6 7" xfId="23245"/>
    <cellStyle name="Currency 5 3 7" xfId="23246"/>
    <cellStyle name="Currency 5 3 7 2" xfId="23247"/>
    <cellStyle name="Currency 5 3 7 2 2" xfId="23248"/>
    <cellStyle name="Currency 5 3 7 2 3" xfId="23249"/>
    <cellStyle name="Currency 5 3 7 3" xfId="23250"/>
    <cellStyle name="Currency 5 3 7 3 2" xfId="23251"/>
    <cellStyle name="Currency 5 3 7 3 3" xfId="23252"/>
    <cellStyle name="Currency 5 3 7 4" xfId="23253"/>
    <cellStyle name="Currency 5 3 7 4 2" xfId="23254"/>
    <cellStyle name="Currency 5 3 7 4 3" xfId="23255"/>
    <cellStyle name="Currency 5 3 7 5" xfId="23256"/>
    <cellStyle name="Currency 5 3 7 5 2" xfId="23257"/>
    <cellStyle name="Currency 5 3 7 5 3" xfId="23258"/>
    <cellStyle name="Currency 5 3 7 6" xfId="23259"/>
    <cellStyle name="Currency 5 3 7 7" xfId="23260"/>
    <cellStyle name="Currency 5 3 8" xfId="23261"/>
    <cellStyle name="Currency 5 3 8 2" xfId="23262"/>
    <cellStyle name="Currency 5 3 8 2 2" xfId="23263"/>
    <cellStyle name="Currency 5 3 8 2 3" xfId="23264"/>
    <cellStyle name="Currency 5 3 8 3" xfId="23265"/>
    <cellStyle name="Currency 5 3 8 3 2" xfId="23266"/>
    <cellStyle name="Currency 5 3 8 3 3" xfId="23267"/>
    <cellStyle name="Currency 5 3 8 4" xfId="23268"/>
    <cellStyle name="Currency 5 3 8 4 2" xfId="23269"/>
    <cellStyle name="Currency 5 3 8 4 3" xfId="23270"/>
    <cellStyle name="Currency 5 3 8 5" xfId="23271"/>
    <cellStyle name="Currency 5 3 8 5 2" xfId="23272"/>
    <cellStyle name="Currency 5 3 8 5 3" xfId="23273"/>
    <cellStyle name="Currency 5 3 8 6" xfId="23274"/>
    <cellStyle name="Currency 5 3 8 7" xfId="23275"/>
    <cellStyle name="Currency 5 3 9" xfId="23276"/>
    <cellStyle name="Currency 5 3 9 2" xfId="23277"/>
    <cellStyle name="Currency 5 3 9 3" xfId="23278"/>
    <cellStyle name="Currency 5 4" xfId="23279"/>
    <cellStyle name="Currency 5 4 10" xfId="23280"/>
    <cellStyle name="Currency 5 4 11" xfId="23281"/>
    <cellStyle name="Currency 5 4 2" xfId="23282"/>
    <cellStyle name="Currency 5 4 2 2" xfId="23283"/>
    <cellStyle name="Currency 5 4 2 2 2" xfId="23284"/>
    <cellStyle name="Currency 5 4 2 2 2 2" xfId="23285"/>
    <cellStyle name="Currency 5 4 2 2 2 3" xfId="23286"/>
    <cellStyle name="Currency 5 4 2 2 3" xfId="23287"/>
    <cellStyle name="Currency 5 4 2 2 3 2" xfId="23288"/>
    <cellStyle name="Currency 5 4 2 2 3 3" xfId="23289"/>
    <cellStyle name="Currency 5 4 2 2 4" xfId="23290"/>
    <cellStyle name="Currency 5 4 2 2 4 2" xfId="23291"/>
    <cellStyle name="Currency 5 4 2 2 4 3" xfId="23292"/>
    <cellStyle name="Currency 5 4 2 2 5" xfId="23293"/>
    <cellStyle name="Currency 5 4 2 2 5 2" xfId="23294"/>
    <cellStyle name="Currency 5 4 2 2 5 3" xfId="23295"/>
    <cellStyle name="Currency 5 4 2 2 6" xfId="23296"/>
    <cellStyle name="Currency 5 4 2 2 7" xfId="23297"/>
    <cellStyle name="Currency 5 4 2 3" xfId="23298"/>
    <cellStyle name="Currency 5 4 2 3 2" xfId="23299"/>
    <cellStyle name="Currency 5 4 2 3 3" xfId="23300"/>
    <cellStyle name="Currency 5 4 2 4" xfId="23301"/>
    <cellStyle name="Currency 5 4 2 4 2" xfId="23302"/>
    <cellStyle name="Currency 5 4 2 4 3" xfId="23303"/>
    <cellStyle name="Currency 5 4 2 5" xfId="23304"/>
    <cellStyle name="Currency 5 4 2 5 2" xfId="23305"/>
    <cellStyle name="Currency 5 4 2 5 3" xfId="23306"/>
    <cellStyle name="Currency 5 4 2 6" xfId="23307"/>
    <cellStyle name="Currency 5 4 2 6 2" xfId="23308"/>
    <cellStyle name="Currency 5 4 2 6 3" xfId="23309"/>
    <cellStyle name="Currency 5 4 2 7" xfId="23310"/>
    <cellStyle name="Currency 5 4 2 8" xfId="23311"/>
    <cellStyle name="Currency 5 4 3" xfId="23312"/>
    <cellStyle name="Currency 5 4 3 2" xfId="23313"/>
    <cellStyle name="Currency 5 4 3 2 2" xfId="23314"/>
    <cellStyle name="Currency 5 4 3 2 3" xfId="23315"/>
    <cellStyle name="Currency 5 4 3 3" xfId="23316"/>
    <cellStyle name="Currency 5 4 3 3 2" xfId="23317"/>
    <cellStyle name="Currency 5 4 3 3 3" xfId="23318"/>
    <cellStyle name="Currency 5 4 3 4" xfId="23319"/>
    <cellStyle name="Currency 5 4 3 4 2" xfId="23320"/>
    <cellStyle name="Currency 5 4 3 4 3" xfId="23321"/>
    <cellStyle name="Currency 5 4 3 5" xfId="23322"/>
    <cellStyle name="Currency 5 4 3 5 2" xfId="23323"/>
    <cellStyle name="Currency 5 4 3 5 3" xfId="23324"/>
    <cellStyle name="Currency 5 4 3 6" xfId="23325"/>
    <cellStyle name="Currency 5 4 3 7" xfId="23326"/>
    <cellStyle name="Currency 5 4 4" xfId="23327"/>
    <cellStyle name="Currency 5 4 4 2" xfId="23328"/>
    <cellStyle name="Currency 5 4 4 2 2" xfId="23329"/>
    <cellStyle name="Currency 5 4 4 2 3" xfId="23330"/>
    <cellStyle name="Currency 5 4 4 3" xfId="23331"/>
    <cellStyle name="Currency 5 4 4 3 2" xfId="23332"/>
    <cellStyle name="Currency 5 4 4 3 3" xfId="23333"/>
    <cellStyle name="Currency 5 4 4 4" xfId="23334"/>
    <cellStyle name="Currency 5 4 4 4 2" xfId="23335"/>
    <cellStyle name="Currency 5 4 4 4 3" xfId="23336"/>
    <cellStyle name="Currency 5 4 4 5" xfId="23337"/>
    <cellStyle name="Currency 5 4 4 5 2" xfId="23338"/>
    <cellStyle name="Currency 5 4 4 5 3" xfId="23339"/>
    <cellStyle name="Currency 5 4 4 6" xfId="23340"/>
    <cellStyle name="Currency 5 4 4 7" xfId="23341"/>
    <cellStyle name="Currency 5 4 5" xfId="23342"/>
    <cellStyle name="Currency 5 4 5 2" xfId="23343"/>
    <cellStyle name="Currency 5 4 5 2 2" xfId="23344"/>
    <cellStyle name="Currency 5 4 5 2 3" xfId="23345"/>
    <cellStyle name="Currency 5 4 5 3" xfId="23346"/>
    <cellStyle name="Currency 5 4 5 3 2" xfId="23347"/>
    <cellStyle name="Currency 5 4 5 3 3" xfId="23348"/>
    <cellStyle name="Currency 5 4 5 4" xfId="23349"/>
    <cellStyle name="Currency 5 4 5 4 2" xfId="23350"/>
    <cellStyle name="Currency 5 4 5 4 3" xfId="23351"/>
    <cellStyle name="Currency 5 4 5 5" xfId="23352"/>
    <cellStyle name="Currency 5 4 5 5 2" xfId="23353"/>
    <cellStyle name="Currency 5 4 5 5 3" xfId="23354"/>
    <cellStyle name="Currency 5 4 5 6" xfId="23355"/>
    <cellStyle name="Currency 5 4 5 7" xfId="23356"/>
    <cellStyle name="Currency 5 4 6" xfId="23357"/>
    <cellStyle name="Currency 5 4 6 2" xfId="23358"/>
    <cellStyle name="Currency 5 4 6 3" xfId="23359"/>
    <cellStyle name="Currency 5 4 7" xfId="23360"/>
    <cellStyle name="Currency 5 4 7 2" xfId="23361"/>
    <cellStyle name="Currency 5 4 7 3" xfId="23362"/>
    <cellStyle name="Currency 5 4 8" xfId="23363"/>
    <cellStyle name="Currency 5 4 8 2" xfId="23364"/>
    <cellStyle name="Currency 5 4 8 3" xfId="23365"/>
    <cellStyle name="Currency 5 4 9" xfId="23366"/>
    <cellStyle name="Currency 5 4 9 2" xfId="23367"/>
    <cellStyle name="Currency 5 4 9 3" xfId="23368"/>
    <cellStyle name="Currency 5 5" xfId="23369"/>
    <cellStyle name="Currency 5 5 2" xfId="23370"/>
    <cellStyle name="Currency 5 5 2 2" xfId="23371"/>
    <cellStyle name="Currency 5 5 2 2 2" xfId="23372"/>
    <cellStyle name="Currency 5 5 2 2 3" xfId="23373"/>
    <cellStyle name="Currency 5 5 2 3" xfId="23374"/>
    <cellStyle name="Currency 5 5 2 3 2" xfId="23375"/>
    <cellStyle name="Currency 5 5 2 3 3" xfId="23376"/>
    <cellStyle name="Currency 5 5 2 4" xfId="23377"/>
    <cellStyle name="Currency 5 5 2 4 2" xfId="23378"/>
    <cellStyle name="Currency 5 5 2 4 3" xfId="23379"/>
    <cellStyle name="Currency 5 5 2 5" xfId="23380"/>
    <cellStyle name="Currency 5 5 2 5 2" xfId="23381"/>
    <cellStyle name="Currency 5 5 2 5 3" xfId="23382"/>
    <cellStyle name="Currency 5 5 2 6" xfId="23383"/>
    <cellStyle name="Currency 5 5 2 7" xfId="23384"/>
    <cellStyle name="Currency 5 5 3" xfId="23385"/>
    <cellStyle name="Currency 5 5 3 2" xfId="23386"/>
    <cellStyle name="Currency 5 5 3 3" xfId="23387"/>
    <cellStyle name="Currency 5 5 4" xfId="23388"/>
    <cellStyle name="Currency 5 5 4 2" xfId="23389"/>
    <cellStyle name="Currency 5 5 4 3" xfId="23390"/>
    <cellStyle name="Currency 5 5 5" xfId="23391"/>
    <cellStyle name="Currency 5 5 5 2" xfId="23392"/>
    <cellStyle name="Currency 5 5 5 3" xfId="23393"/>
    <cellStyle name="Currency 5 5 6" xfId="23394"/>
    <cellStyle name="Currency 5 5 6 2" xfId="23395"/>
    <cellStyle name="Currency 5 5 6 3" xfId="23396"/>
    <cellStyle name="Currency 5 5 7" xfId="23397"/>
    <cellStyle name="Currency 5 5 8" xfId="23398"/>
    <cellStyle name="Currency 5 6" xfId="23399"/>
    <cellStyle name="Currency 5 6 2" xfId="23400"/>
    <cellStyle name="Currency 5 6 2 2" xfId="23401"/>
    <cellStyle name="Currency 5 6 2 2 2" xfId="23402"/>
    <cellStyle name="Currency 5 6 2 2 3" xfId="23403"/>
    <cellStyle name="Currency 5 6 2 3" xfId="23404"/>
    <cellStyle name="Currency 5 6 2 3 2" xfId="23405"/>
    <cellStyle name="Currency 5 6 2 3 3" xfId="23406"/>
    <cellStyle name="Currency 5 6 2 4" xfId="23407"/>
    <cellStyle name="Currency 5 6 2 4 2" xfId="23408"/>
    <cellStyle name="Currency 5 6 2 4 3" xfId="23409"/>
    <cellStyle name="Currency 5 6 2 5" xfId="23410"/>
    <cellStyle name="Currency 5 6 2 5 2" xfId="23411"/>
    <cellStyle name="Currency 5 6 2 5 3" xfId="23412"/>
    <cellStyle name="Currency 5 6 2 6" xfId="23413"/>
    <cellStyle name="Currency 5 6 2 7" xfId="23414"/>
    <cellStyle name="Currency 5 6 3" xfId="23415"/>
    <cellStyle name="Currency 5 6 3 2" xfId="23416"/>
    <cellStyle name="Currency 5 6 3 3" xfId="23417"/>
    <cellStyle name="Currency 5 6 4" xfId="23418"/>
    <cellStyle name="Currency 5 6 4 2" xfId="23419"/>
    <cellStyle name="Currency 5 6 4 3" xfId="23420"/>
    <cellStyle name="Currency 5 6 5" xfId="23421"/>
    <cellStyle name="Currency 5 6 5 2" xfId="23422"/>
    <cellStyle name="Currency 5 6 5 3" xfId="23423"/>
    <cellStyle name="Currency 5 6 6" xfId="23424"/>
    <cellStyle name="Currency 5 6 6 2" xfId="23425"/>
    <cellStyle name="Currency 5 6 6 3" xfId="23426"/>
    <cellStyle name="Currency 5 6 7" xfId="23427"/>
    <cellStyle name="Currency 5 6 8" xfId="23428"/>
    <cellStyle name="Currency 5 7" xfId="23429"/>
    <cellStyle name="Currency 5 7 2" xfId="23430"/>
    <cellStyle name="Currency 5 7 2 2" xfId="23431"/>
    <cellStyle name="Currency 5 7 2 3" xfId="23432"/>
    <cellStyle name="Currency 5 7 3" xfId="23433"/>
    <cellStyle name="Currency 5 7 3 2" xfId="23434"/>
    <cellStyle name="Currency 5 7 3 3" xfId="23435"/>
    <cellStyle name="Currency 5 7 4" xfId="23436"/>
    <cellStyle name="Currency 5 7 4 2" xfId="23437"/>
    <cellStyle name="Currency 5 7 4 3" xfId="23438"/>
    <cellStyle name="Currency 5 7 5" xfId="23439"/>
    <cellStyle name="Currency 5 7 5 2" xfId="23440"/>
    <cellStyle name="Currency 5 7 5 3" xfId="23441"/>
    <cellStyle name="Currency 5 7 6" xfId="23442"/>
    <cellStyle name="Currency 5 7 7" xfId="23443"/>
    <cellStyle name="Currency 5 8" xfId="23444"/>
    <cellStyle name="Currency 5 8 2" xfId="23445"/>
    <cellStyle name="Currency 5 8 2 2" xfId="23446"/>
    <cellStyle name="Currency 5 8 2 3" xfId="23447"/>
    <cellStyle name="Currency 5 8 3" xfId="23448"/>
    <cellStyle name="Currency 5 8 3 2" xfId="23449"/>
    <cellStyle name="Currency 5 8 3 3" xfId="23450"/>
    <cellStyle name="Currency 5 8 4" xfId="23451"/>
    <cellStyle name="Currency 5 8 4 2" xfId="23452"/>
    <cellStyle name="Currency 5 8 4 3" xfId="23453"/>
    <cellStyle name="Currency 5 8 5" xfId="23454"/>
    <cellStyle name="Currency 5 8 5 2" xfId="23455"/>
    <cellStyle name="Currency 5 8 5 3" xfId="23456"/>
    <cellStyle name="Currency 5 8 6" xfId="23457"/>
    <cellStyle name="Currency 5 8 7" xfId="23458"/>
    <cellStyle name="Currency 5 9" xfId="23459"/>
    <cellStyle name="Currency 5 9 2" xfId="23460"/>
    <cellStyle name="Currency 5 9 2 2" xfId="23461"/>
    <cellStyle name="Currency 5 9 2 3" xfId="23462"/>
    <cellStyle name="Currency 5 9 3" xfId="23463"/>
    <cellStyle name="Currency 5 9 3 2" xfId="23464"/>
    <cellStyle name="Currency 5 9 3 3" xfId="23465"/>
    <cellStyle name="Currency 5 9 4" xfId="23466"/>
    <cellStyle name="Currency 5 9 4 2" xfId="23467"/>
    <cellStyle name="Currency 5 9 4 3" xfId="23468"/>
    <cellStyle name="Currency 5 9 5" xfId="23469"/>
    <cellStyle name="Currency 5 9 5 2" xfId="23470"/>
    <cellStyle name="Currency 5 9 5 3" xfId="23471"/>
    <cellStyle name="Currency 5 9 6" xfId="23472"/>
    <cellStyle name="Currency 5 9 7" xfId="23473"/>
    <cellStyle name="Currency 6" xfId="891"/>
    <cellStyle name="Currency 6 10" xfId="23474"/>
    <cellStyle name="Currency 6 10 2" xfId="23475"/>
    <cellStyle name="Currency 6 10 2 2" xfId="23476"/>
    <cellStyle name="Currency 6 10 2 3" xfId="23477"/>
    <cellStyle name="Currency 6 10 3" xfId="23478"/>
    <cellStyle name="Currency 6 10 3 2" xfId="23479"/>
    <cellStyle name="Currency 6 10 3 3" xfId="23480"/>
    <cellStyle name="Currency 6 10 4" xfId="23481"/>
    <cellStyle name="Currency 6 10 4 2" xfId="23482"/>
    <cellStyle name="Currency 6 10 4 3" xfId="23483"/>
    <cellStyle name="Currency 6 10 5" xfId="23484"/>
    <cellStyle name="Currency 6 10 5 2" xfId="23485"/>
    <cellStyle name="Currency 6 10 5 3" xfId="23486"/>
    <cellStyle name="Currency 6 10 6" xfId="23487"/>
    <cellStyle name="Currency 6 10 7" xfId="23488"/>
    <cellStyle name="Currency 6 11" xfId="23489"/>
    <cellStyle name="Currency 6 11 2" xfId="23490"/>
    <cellStyle name="Currency 6 11 3" xfId="23491"/>
    <cellStyle name="Currency 6 12" xfId="23492"/>
    <cellStyle name="Currency 6 12 2" xfId="23493"/>
    <cellStyle name="Currency 6 12 3" xfId="23494"/>
    <cellStyle name="Currency 6 13" xfId="23495"/>
    <cellStyle name="Currency 6 13 2" xfId="23496"/>
    <cellStyle name="Currency 6 13 3" xfId="23497"/>
    <cellStyle name="Currency 6 14" xfId="23498"/>
    <cellStyle name="Currency 6 14 2" xfId="23499"/>
    <cellStyle name="Currency 6 14 3" xfId="23500"/>
    <cellStyle name="Currency 6 15" xfId="23501"/>
    <cellStyle name="Currency 6 16" xfId="23502"/>
    <cellStyle name="Currency 6 2" xfId="23503"/>
    <cellStyle name="Currency 6 2 10" xfId="23504"/>
    <cellStyle name="Currency 6 2 10 2" xfId="23505"/>
    <cellStyle name="Currency 6 2 10 3" xfId="23506"/>
    <cellStyle name="Currency 6 2 11" xfId="23507"/>
    <cellStyle name="Currency 6 2 11 2" xfId="23508"/>
    <cellStyle name="Currency 6 2 11 3" xfId="23509"/>
    <cellStyle name="Currency 6 2 12" xfId="23510"/>
    <cellStyle name="Currency 6 2 12 2" xfId="23511"/>
    <cellStyle name="Currency 6 2 12 3" xfId="23512"/>
    <cellStyle name="Currency 6 2 13" xfId="23513"/>
    <cellStyle name="Currency 6 2 13 2" xfId="23514"/>
    <cellStyle name="Currency 6 2 13 3" xfId="23515"/>
    <cellStyle name="Currency 6 2 14" xfId="23516"/>
    <cellStyle name="Currency 6 2 15" xfId="23517"/>
    <cellStyle name="Currency 6 2 2" xfId="23518"/>
    <cellStyle name="Currency 6 2 2 10" xfId="23519"/>
    <cellStyle name="Currency 6 2 2 10 2" xfId="23520"/>
    <cellStyle name="Currency 6 2 2 10 3" xfId="23521"/>
    <cellStyle name="Currency 6 2 2 11" xfId="23522"/>
    <cellStyle name="Currency 6 2 2 11 2" xfId="23523"/>
    <cellStyle name="Currency 6 2 2 11 3" xfId="23524"/>
    <cellStyle name="Currency 6 2 2 12" xfId="23525"/>
    <cellStyle name="Currency 6 2 2 12 2" xfId="23526"/>
    <cellStyle name="Currency 6 2 2 12 3" xfId="23527"/>
    <cellStyle name="Currency 6 2 2 13" xfId="23528"/>
    <cellStyle name="Currency 6 2 2 14" xfId="23529"/>
    <cellStyle name="Currency 6 2 2 2" xfId="23530"/>
    <cellStyle name="Currency 6 2 2 2 10" xfId="23531"/>
    <cellStyle name="Currency 6 2 2 2 11" xfId="23532"/>
    <cellStyle name="Currency 6 2 2 2 2" xfId="23533"/>
    <cellStyle name="Currency 6 2 2 2 2 2" xfId="23534"/>
    <cellStyle name="Currency 6 2 2 2 2 2 2" xfId="23535"/>
    <cellStyle name="Currency 6 2 2 2 2 2 2 2" xfId="23536"/>
    <cellStyle name="Currency 6 2 2 2 2 2 2 3" xfId="23537"/>
    <cellStyle name="Currency 6 2 2 2 2 2 3" xfId="23538"/>
    <cellStyle name="Currency 6 2 2 2 2 2 3 2" xfId="23539"/>
    <cellStyle name="Currency 6 2 2 2 2 2 3 3" xfId="23540"/>
    <cellStyle name="Currency 6 2 2 2 2 2 4" xfId="23541"/>
    <cellStyle name="Currency 6 2 2 2 2 2 4 2" xfId="23542"/>
    <cellStyle name="Currency 6 2 2 2 2 2 4 3" xfId="23543"/>
    <cellStyle name="Currency 6 2 2 2 2 2 5" xfId="23544"/>
    <cellStyle name="Currency 6 2 2 2 2 2 5 2" xfId="23545"/>
    <cellStyle name="Currency 6 2 2 2 2 2 5 3" xfId="23546"/>
    <cellStyle name="Currency 6 2 2 2 2 2 6" xfId="23547"/>
    <cellStyle name="Currency 6 2 2 2 2 2 7" xfId="23548"/>
    <cellStyle name="Currency 6 2 2 2 2 3" xfId="23549"/>
    <cellStyle name="Currency 6 2 2 2 2 3 2" xfId="23550"/>
    <cellStyle name="Currency 6 2 2 2 2 3 3" xfId="23551"/>
    <cellStyle name="Currency 6 2 2 2 2 4" xfId="23552"/>
    <cellStyle name="Currency 6 2 2 2 2 4 2" xfId="23553"/>
    <cellStyle name="Currency 6 2 2 2 2 4 3" xfId="23554"/>
    <cellStyle name="Currency 6 2 2 2 2 5" xfId="23555"/>
    <cellStyle name="Currency 6 2 2 2 2 5 2" xfId="23556"/>
    <cellStyle name="Currency 6 2 2 2 2 5 3" xfId="23557"/>
    <cellStyle name="Currency 6 2 2 2 2 6" xfId="23558"/>
    <cellStyle name="Currency 6 2 2 2 2 6 2" xfId="23559"/>
    <cellStyle name="Currency 6 2 2 2 2 6 3" xfId="23560"/>
    <cellStyle name="Currency 6 2 2 2 2 7" xfId="23561"/>
    <cellStyle name="Currency 6 2 2 2 2 8" xfId="23562"/>
    <cellStyle name="Currency 6 2 2 2 3" xfId="23563"/>
    <cellStyle name="Currency 6 2 2 2 3 2" xfId="23564"/>
    <cellStyle name="Currency 6 2 2 2 3 2 2" xfId="23565"/>
    <cellStyle name="Currency 6 2 2 2 3 2 3" xfId="23566"/>
    <cellStyle name="Currency 6 2 2 2 3 3" xfId="23567"/>
    <cellStyle name="Currency 6 2 2 2 3 3 2" xfId="23568"/>
    <cellStyle name="Currency 6 2 2 2 3 3 3" xfId="23569"/>
    <cellStyle name="Currency 6 2 2 2 3 4" xfId="23570"/>
    <cellStyle name="Currency 6 2 2 2 3 4 2" xfId="23571"/>
    <cellStyle name="Currency 6 2 2 2 3 4 3" xfId="23572"/>
    <cellStyle name="Currency 6 2 2 2 3 5" xfId="23573"/>
    <cellStyle name="Currency 6 2 2 2 3 5 2" xfId="23574"/>
    <cellStyle name="Currency 6 2 2 2 3 5 3" xfId="23575"/>
    <cellStyle name="Currency 6 2 2 2 3 6" xfId="23576"/>
    <cellStyle name="Currency 6 2 2 2 3 7" xfId="23577"/>
    <cellStyle name="Currency 6 2 2 2 4" xfId="23578"/>
    <cellStyle name="Currency 6 2 2 2 4 2" xfId="23579"/>
    <cellStyle name="Currency 6 2 2 2 4 2 2" xfId="23580"/>
    <cellStyle name="Currency 6 2 2 2 4 2 3" xfId="23581"/>
    <cellStyle name="Currency 6 2 2 2 4 3" xfId="23582"/>
    <cellStyle name="Currency 6 2 2 2 4 3 2" xfId="23583"/>
    <cellStyle name="Currency 6 2 2 2 4 3 3" xfId="23584"/>
    <cellStyle name="Currency 6 2 2 2 4 4" xfId="23585"/>
    <cellStyle name="Currency 6 2 2 2 4 4 2" xfId="23586"/>
    <cellStyle name="Currency 6 2 2 2 4 4 3" xfId="23587"/>
    <cellStyle name="Currency 6 2 2 2 4 5" xfId="23588"/>
    <cellStyle name="Currency 6 2 2 2 4 5 2" xfId="23589"/>
    <cellStyle name="Currency 6 2 2 2 4 5 3" xfId="23590"/>
    <cellStyle name="Currency 6 2 2 2 4 6" xfId="23591"/>
    <cellStyle name="Currency 6 2 2 2 4 7" xfId="23592"/>
    <cellStyle name="Currency 6 2 2 2 5" xfId="23593"/>
    <cellStyle name="Currency 6 2 2 2 5 2" xfId="23594"/>
    <cellStyle name="Currency 6 2 2 2 5 2 2" xfId="23595"/>
    <cellStyle name="Currency 6 2 2 2 5 2 3" xfId="23596"/>
    <cellStyle name="Currency 6 2 2 2 5 3" xfId="23597"/>
    <cellStyle name="Currency 6 2 2 2 5 3 2" xfId="23598"/>
    <cellStyle name="Currency 6 2 2 2 5 3 3" xfId="23599"/>
    <cellStyle name="Currency 6 2 2 2 5 4" xfId="23600"/>
    <cellStyle name="Currency 6 2 2 2 5 4 2" xfId="23601"/>
    <cellStyle name="Currency 6 2 2 2 5 4 3" xfId="23602"/>
    <cellStyle name="Currency 6 2 2 2 5 5" xfId="23603"/>
    <cellStyle name="Currency 6 2 2 2 5 5 2" xfId="23604"/>
    <cellStyle name="Currency 6 2 2 2 5 5 3" xfId="23605"/>
    <cellStyle name="Currency 6 2 2 2 5 6" xfId="23606"/>
    <cellStyle name="Currency 6 2 2 2 5 7" xfId="23607"/>
    <cellStyle name="Currency 6 2 2 2 6" xfId="23608"/>
    <cellStyle name="Currency 6 2 2 2 6 2" xfId="23609"/>
    <cellStyle name="Currency 6 2 2 2 6 3" xfId="23610"/>
    <cellStyle name="Currency 6 2 2 2 7" xfId="23611"/>
    <cellStyle name="Currency 6 2 2 2 7 2" xfId="23612"/>
    <cellStyle name="Currency 6 2 2 2 7 3" xfId="23613"/>
    <cellStyle name="Currency 6 2 2 2 8" xfId="23614"/>
    <cellStyle name="Currency 6 2 2 2 8 2" xfId="23615"/>
    <cellStyle name="Currency 6 2 2 2 8 3" xfId="23616"/>
    <cellStyle name="Currency 6 2 2 2 9" xfId="23617"/>
    <cellStyle name="Currency 6 2 2 2 9 2" xfId="23618"/>
    <cellStyle name="Currency 6 2 2 2 9 3" xfId="23619"/>
    <cellStyle name="Currency 6 2 2 3" xfId="23620"/>
    <cellStyle name="Currency 6 2 2 3 2" xfId="23621"/>
    <cellStyle name="Currency 6 2 2 3 2 2" xfId="23622"/>
    <cellStyle name="Currency 6 2 2 3 2 2 2" xfId="23623"/>
    <cellStyle name="Currency 6 2 2 3 2 2 3" xfId="23624"/>
    <cellStyle name="Currency 6 2 2 3 2 3" xfId="23625"/>
    <cellStyle name="Currency 6 2 2 3 2 3 2" xfId="23626"/>
    <cellStyle name="Currency 6 2 2 3 2 3 3" xfId="23627"/>
    <cellStyle name="Currency 6 2 2 3 2 4" xfId="23628"/>
    <cellStyle name="Currency 6 2 2 3 2 4 2" xfId="23629"/>
    <cellStyle name="Currency 6 2 2 3 2 4 3" xfId="23630"/>
    <cellStyle name="Currency 6 2 2 3 2 5" xfId="23631"/>
    <cellStyle name="Currency 6 2 2 3 2 5 2" xfId="23632"/>
    <cellStyle name="Currency 6 2 2 3 2 5 3" xfId="23633"/>
    <cellStyle name="Currency 6 2 2 3 2 6" xfId="23634"/>
    <cellStyle name="Currency 6 2 2 3 2 7" xfId="23635"/>
    <cellStyle name="Currency 6 2 2 3 3" xfId="23636"/>
    <cellStyle name="Currency 6 2 2 3 3 2" xfId="23637"/>
    <cellStyle name="Currency 6 2 2 3 3 3" xfId="23638"/>
    <cellStyle name="Currency 6 2 2 3 4" xfId="23639"/>
    <cellStyle name="Currency 6 2 2 3 4 2" xfId="23640"/>
    <cellStyle name="Currency 6 2 2 3 4 3" xfId="23641"/>
    <cellStyle name="Currency 6 2 2 3 5" xfId="23642"/>
    <cellStyle name="Currency 6 2 2 3 5 2" xfId="23643"/>
    <cellStyle name="Currency 6 2 2 3 5 3" xfId="23644"/>
    <cellStyle name="Currency 6 2 2 3 6" xfId="23645"/>
    <cellStyle name="Currency 6 2 2 3 6 2" xfId="23646"/>
    <cellStyle name="Currency 6 2 2 3 6 3" xfId="23647"/>
    <cellStyle name="Currency 6 2 2 3 7" xfId="23648"/>
    <cellStyle name="Currency 6 2 2 3 8" xfId="23649"/>
    <cellStyle name="Currency 6 2 2 4" xfId="23650"/>
    <cellStyle name="Currency 6 2 2 4 2" xfId="23651"/>
    <cellStyle name="Currency 6 2 2 4 2 2" xfId="23652"/>
    <cellStyle name="Currency 6 2 2 4 2 2 2" xfId="23653"/>
    <cellStyle name="Currency 6 2 2 4 2 2 3" xfId="23654"/>
    <cellStyle name="Currency 6 2 2 4 2 3" xfId="23655"/>
    <cellStyle name="Currency 6 2 2 4 2 3 2" xfId="23656"/>
    <cellStyle name="Currency 6 2 2 4 2 3 3" xfId="23657"/>
    <cellStyle name="Currency 6 2 2 4 2 4" xfId="23658"/>
    <cellStyle name="Currency 6 2 2 4 2 4 2" xfId="23659"/>
    <cellStyle name="Currency 6 2 2 4 2 4 3" xfId="23660"/>
    <cellStyle name="Currency 6 2 2 4 2 5" xfId="23661"/>
    <cellStyle name="Currency 6 2 2 4 2 5 2" xfId="23662"/>
    <cellStyle name="Currency 6 2 2 4 2 5 3" xfId="23663"/>
    <cellStyle name="Currency 6 2 2 4 2 6" xfId="23664"/>
    <cellStyle name="Currency 6 2 2 4 2 7" xfId="23665"/>
    <cellStyle name="Currency 6 2 2 4 3" xfId="23666"/>
    <cellStyle name="Currency 6 2 2 4 3 2" xfId="23667"/>
    <cellStyle name="Currency 6 2 2 4 3 3" xfId="23668"/>
    <cellStyle name="Currency 6 2 2 4 4" xfId="23669"/>
    <cellStyle name="Currency 6 2 2 4 4 2" xfId="23670"/>
    <cellStyle name="Currency 6 2 2 4 4 3" xfId="23671"/>
    <cellStyle name="Currency 6 2 2 4 5" xfId="23672"/>
    <cellStyle name="Currency 6 2 2 4 5 2" xfId="23673"/>
    <cellStyle name="Currency 6 2 2 4 5 3" xfId="23674"/>
    <cellStyle name="Currency 6 2 2 4 6" xfId="23675"/>
    <cellStyle name="Currency 6 2 2 4 6 2" xfId="23676"/>
    <cellStyle name="Currency 6 2 2 4 6 3" xfId="23677"/>
    <cellStyle name="Currency 6 2 2 4 7" xfId="23678"/>
    <cellStyle name="Currency 6 2 2 4 8" xfId="23679"/>
    <cellStyle name="Currency 6 2 2 5" xfId="23680"/>
    <cellStyle name="Currency 6 2 2 5 2" xfId="23681"/>
    <cellStyle name="Currency 6 2 2 5 2 2" xfId="23682"/>
    <cellStyle name="Currency 6 2 2 5 2 3" xfId="23683"/>
    <cellStyle name="Currency 6 2 2 5 3" xfId="23684"/>
    <cellStyle name="Currency 6 2 2 5 3 2" xfId="23685"/>
    <cellStyle name="Currency 6 2 2 5 3 3" xfId="23686"/>
    <cellStyle name="Currency 6 2 2 5 4" xfId="23687"/>
    <cellStyle name="Currency 6 2 2 5 4 2" xfId="23688"/>
    <cellStyle name="Currency 6 2 2 5 4 3" xfId="23689"/>
    <cellStyle name="Currency 6 2 2 5 5" xfId="23690"/>
    <cellStyle name="Currency 6 2 2 5 5 2" xfId="23691"/>
    <cellStyle name="Currency 6 2 2 5 5 3" xfId="23692"/>
    <cellStyle name="Currency 6 2 2 5 6" xfId="23693"/>
    <cellStyle name="Currency 6 2 2 5 7" xfId="23694"/>
    <cellStyle name="Currency 6 2 2 6" xfId="23695"/>
    <cellStyle name="Currency 6 2 2 6 2" xfId="23696"/>
    <cellStyle name="Currency 6 2 2 6 2 2" xfId="23697"/>
    <cellStyle name="Currency 6 2 2 6 2 3" xfId="23698"/>
    <cellStyle name="Currency 6 2 2 6 3" xfId="23699"/>
    <cellStyle name="Currency 6 2 2 6 3 2" xfId="23700"/>
    <cellStyle name="Currency 6 2 2 6 3 3" xfId="23701"/>
    <cellStyle name="Currency 6 2 2 6 4" xfId="23702"/>
    <cellStyle name="Currency 6 2 2 6 4 2" xfId="23703"/>
    <cellStyle name="Currency 6 2 2 6 4 3" xfId="23704"/>
    <cellStyle name="Currency 6 2 2 6 5" xfId="23705"/>
    <cellStyle name="Currency 6 2 2 6 5 2" xfId="23706"/>
    <cellStyle name="Currency 6 2 2 6 5 3" xfId="23707"/>
    <cellStyle name="Currency 6 2 2 6 6" xfId="23708"/>
    <cellStyle name="Currency 6 2 2 6 7" xfId="23709"/>
    <cellStyle name="Currency 6 2 2 7" xfId="23710"/>
    <cellStyle name="Currency 6 2 2 7 2" xfId="23711"/>
    <cellStyle name="Currency 6 2 2 7 2 2" xfId="23712"/>
    <cellStyle name="Currency 6 2 2 7 2 3" xfId="23713"/>
    <cellStyle name="Currency 6 2 2 7 3" xfId="23714"/>
    <cellStyle name="Currency 6 2 2 7 3 2" xfId="23715"/>
    <cellStyle name="Currency 6 2 2 7 3 3" xfId="23716"/>
    <cellStyle name="Currency 6 2 2 7 4" xfId="23717"/>
    <cellStyle name="Currency 6 2 2 7 4 2" xfId="23718"/>
    <cellStyle name="Currency 6 2 2 7 4 3" xfId="23719"/>
    <cellStyle name="Currency 6 2 2 7 5" xfId="23720"/>
    <cellStyle name="Currency 6 2 2 7 5 2" xfId="23721"/>
    <cellStyle name="Currency 6 2 2 7 5 3" xfId="23722"/>
    <cellStyle name="Currency 6 2 2 7 6" xfId="23723"/>
    <cellStyle name="Currency 6 2 2 7 7" xfId="23724"/>
    <cellStyle name="Currency 6 2 2 8" xfId="23725"/>
    <cellStyle name="Currency 6 2 2 8 2" xfId="23726"/>
    <cellStyle name="Currency 6 2 2 8 2 2" xfId="23727"/>
    <cellStyle name="Currency 6 2 2 8 2 3" xfId="23728"/>
    <cellStyle name="Currency 6 2 2 8 3" xfId="23729"/>
    <cellStyle name="Currency 6 2 2 8 3 2" xfId="23730"/>
    <cellStyle name="Currency 6 2 2 8 3 3" xfId="23731"/>
    <cellStyle name="Currency 6 2 2 8 4" xfId="23732"/>
    <cellStyle name="Currency 6 2 2 8 4 2" xfId="23733"/>
    <cellStyle name="Currency 6 2 2 8 4 3" xfId="23734"/>
    <cellStyle name="Currency 6 2 2 8 5" xfId="23735"/>
    <cellStyle name="Currency 6 2 2 8 5 2" xfId="23736"/>
    <cellStyle name="Currency 6 2 2 8 5 3" xfId="23737"/>
    <cellStyle name="Currency 6 2 2 8 6" xfId="23738"/>
    <cellStyle name="Currency 6 2 2 8 7" xfId="23739"/>
    <cellStyle name="Currency 6 2 2 9" xfId="23740"/>
    <cellStyle name="Currency 6 2 2 9 2" xfId="23741"/>
    <cellStyle name="Currency 6 2 2 9 3" xfId="23742"/>
    <cellStyle name="Currency 6 2 3" xfId="23743"/>
    <cellStyle name="Currency 6 2 3 10" xfId="23744"/>
    <cellStyle name="Currency 6 2 3 11" xfId="23745"/>
    <cellStyle name="Currency 6 2 3 2" xfId="23746"/>
    <cellStyle name="Currency 6 2 3 2 2" xfId="23747"/>
    <cellStyle name="Currency 6 2 3 2 2 2" xfId="23748"/>
    <cellStyle name="Currency 6 2 3 2 2 2 2" xfId="23749"/>
    <cellStyle name="Currency 6 2 3 2 2 2 3" xfId="23750"/>
    <cellStyle name="Currency 6 2 3 2 2 3" xfId="23751"/>
    <cellStyle name="Currency 6 2 3 2 2 3 2" xfId="23752"/>
    <cellStyle name="Currency 6 2 3 2 2 3 3" xfId="23753"/>
    <cellStyle name="Currency 6 2 3 2 2 4" xfId="23754"/>
    <cellStyle name="Currency 6 2 3 2 2 4 2" xfId="23755"/>
    <cellStyle name="Currency 6 2 3 2 2 4 3" xfId="23756"/>
    <cellStyle name="Currency 6 2 3 2 2 5" xfId="23757"/>
    <cellStyle name="Currency 6 2 3 2 2 5 2" xfId="23758"/>
    <cellStyle name="Currency 6 2 3 2 2 5 3" xfId="23759"/>
    <cellStyle name="Currency 6 2 3 2 2 6" xfId="23760"/>
    <cellStyle name="Currency 6 2 3 2 2 7" xfId="23761"/>
    <cellStyle name="Currency 6 2 3 2 3" xfId="23762"/>
    <cellStyle name="Currency 6 2 3 2 3 2" xfId="23763"/>
    <cellStyle name="Currency 6 2 3 2 3 3" xfId="23764"/>
    <cellStyle name="Currency 6 2 3 2 4" xfId="23765"/>
    <cellStyle name="Currency 6 2 3 2 4 2" xfId="23766"/>
    <cellStyle name="Currency 6 2 3 2 4 3" xfId="23767"/>
    <cellStyle name="Currency 6 2 3 2 5" xfId="23768"/>
    <cellStyle name="Currency 6 2 3 2 5 2" xfId="23769"/>
    <cellStyle name="Currency 6 2 3 2 5 3" xfId="23770"/>
    <cellStyle name="Currency 6 2 3 2 6" xfId="23771"/>
    <cellStyle name="Currency 6 2 3 2 6 2" xfId="23772"/>
    <cellStyle name="Currency 6 2 3 2 6 3" xfId="23773"/>
    <cellStyle name="Currency 6 2 3 2 7" xfId="23774"/>
    <cellStyle name="Currency 6 2 3 2 8" xfId="23775"/>
    <cellStyle name="Currency 6 2 3 3" xfId="23776"/>
    <cellStyle name="Currency 6 2 3 3 2" xfId="23777"/>
    <cellStyle name="Currency 6 2 3 3 2 2" xfId="23778"/>
    <cellStyle name="Currency 6 2 3 3 2 3" xfId="23779"/>
    <cellStyle name="Currency 6 2 3 3 3" xfId="23780"/>
    <cellStyle name="Currency 6 2 3 3 3 2" xfId="23781"/>
    <cellStyle name="Currency 6 2 3 3 3 3" xfId="23782"/>
    <cellStyle name="Currency 6 2 3 3 4" xfId="23783"/>
    <cellStyle name="Currency 6 2 3 3 4 2" xfId="23784"/>
    <cellStyle name="Currency 6 2 3 3 4 3" xfId="23785"/>
    <cellStyle name="Currency 6 2 3 3 5" xfId="23786"/>
    <cellStyle name="Currency 6 2 3 3 5 2" xfId="23787"/>
    <cellStyle name="Currency 6 2 3 3 5 3" xfId="23788"/>
    <cellStyle name="Currency 6 2 3 3 6" xfId="23789"/>
    <cellStyle name="Currency 6 2 3 3 7" xfId="23790"/>
    <cellStyle name="Currency 6 2 3 4" xfId="23791"/>
    <cellStyle name="Currency 6 2 3 4 2" xfId="23792"/>
    <cellStyle name="Currency 6 2 3 4 2 2" xfId="23793"/>
    <cellStyle name="Currency 6 2 3 4 2 3" xfId="23794"/>
    <cellStyle name="Currency 6 2 3 4 3" xfId="23795"/>
    <cellStyle name="Currency 6 2 3 4 3 2" xfId="23796"/>
    <cellStyle name="Currency 6 2 3 4 3 3" xfId="23797"/>
    <cellStyle name="Currency 6 2 3 4 4" xfId="23798"/>
    <cellStyle name="Currency 6 2 3 4 4 2" xfId="23799"/>
    <cellStyle name="Currency 6 2 3 4 4 3" xfId="23800"/>
    <cellStyle name="Currency 6 2 3 4 5" xfId="23801"/>
    <cellStyle name="Currency 6 2 3 4 5 2" xfId="23802"/>
    <cellStyle name="Currency 6 2 3 4 5 3" xfId="23803"/>
    <cellStyle name="Currency 6 2 3 4 6" xfId="23804"/>
    <cellStyle name="Currency 6 2 3 4 7" xfId="23805"/>
    <cellStyle name="Currency 6 2 3 5" xfId="23806"/>
    <cellStyle name="Currency 6 2 3 5 2" xfId="23807"/>
    <cellStyle name="Currency 6 2 3 5 2 2" xfId="23808"/>
    <cellStyle name="Currency 6 2 3 5 2 3" xfId="23809"/>
    <cellStyle name="Currency 6 2 3 5 3" xfId="23810"/>
    <cellStyle name="Currency 6 2 3 5 3 2" xfId="23811"/>
    <cellStyle name="Currency 6 2 3 5 3 3" xfId="23812"/>
    <cellStyle name="Currency 6 2 3 5 4" xfId="23813"/>
    <cellStyle name="Currency 6 2 3 5 4 2" xfId="23814"/>
    <cellStyle name="Currency 6 2 3 5 4 3" xfId="23815"/>
    <cellStyle name="Currency 6 2 3 5 5" xfId="23816"/>
    <cellStyle name="Currency 6 2 3 5 5 2" xfId="23817"/>
    <cellStyle name="Currency 6 2 3 5 5 3" xfId="23818"/>
    <cellStyle name="Currency 6 2 3 5 6" xfId="23819"/>
    <cellStyle name="Currency 6 2 3 5 7" xfId="23820"/>
    <cellStyle name="Currency 6 2 3 6" xfId="23821"/>
    <cellStyle name="Currency 6 2 3 6 2" xfId="23822"/>
    <cellStyle name="Currency 6 2 3 6 3" xfId="23823"/>
    <cellStyle name="Currency 6 2 3 7" xfId="23824"/>
    <cellStyle name="Currency 6 2 3 7 2" xfId="23825"/>
    <cellStyle name="Currency 6 2 3 7 3" xfId="23826"/>
    <cellStyle name="Currency 6 2 3 8" xfId="23827"/>
    <cellStyle name="Currency 6 2 3 8 2" xfId="23828"/>
    <cellStyle name="Currency 6 2 3 8 3" xfId="23829"/>
    <cellStyle name="Currency 6 2 3 9" xfId="23830"/>
    <cellStyle name="Currency 6 2 3 9 2" xfId="23831"/>
    <cellStyle name="Currency 6 2 3 9 3" xfId="23832"/>
    <cellStyle name="Currency 6 2 4" xfId="23833"/>
    <cellStyle name="Currency 6 2 4 2" xfId="23834"/>
    <cellStyle name="Currency 6 2 4 2 2" xfId="23835"/>
    <cellStyle name="Currency 6 2 4 2 2 2" xfId="23836"/>
    <cellStyle name="Currency 6 2 4 2 2 3" xfId="23837"/>
    <cellStyle name="Currency 6 2 4 2 3" xfId="23838"/>
    <cellStyle name="Currency 6 2 4 2 3 2" xfId="23839"/>
    <cellStyle name="Currency 6 2 4 2 3 3" xfId="23840"/>
    <cellStyle name="Currency 6 2 4 2 4" xfId="23841"/>
    <cellStyle name="Currency 6 2 4 2 4 2" xfId="23842"/>
    <cellStyle name="Currency 6 2 4 2 4 3" xfId="23843"/>
    <cellStyle name="Currency 6 2 4 2 5" xfId="23844"/>
    <cellStyle name="Currency 6 2 4 2 5 2" xfId="23845"/>
    <cellStyle name="Currency 6 2 4 2 5 3" xfId="23846"/>
    <cellStyle name="Currency 6 2 4 2 6" xfId="23847"/>
    <cellStyle name="Currency 6 2 4 2 7" xfId="23848"/>
    <cellStyle name="Currency 6 2 4 3" xfId="23849"/>
    <cellStyle name="Currency 6 2 4 3 2" xfId="23850"/>
    <cellStyle name="Currency 6 2 4 3 3" xfId="23851"/>
    <cellStyle name="Currency 6 2 4 4" xfId="23852"/>
    <cellStyle name="Currency 6 2 4 4 2" xfId="23853"/>
    <cellStyle name="Currency 6 2 4 4 3" xfId="23854"/>
    <cellStyle name="Currency 6 2 4 5" xfId="23855"/>
    <cellStyle name="Currency 6 2 4 5 2" xfId="23856"/>
    <cellStyle name="Currency 6 2 4 5 3" xfId="23857"/>
    <cellStyle name="Currency 6 2 4 6" xfId="23858"/>
    <cellStyle name="Currency 6 2 4 6 2" xfId="23859"/>
    <cellStyle name="Currency 6 2 4 6 3" xfId="23860"/>
    <cellStyle name="Currency 6 2 4 7" xfId="23861"/>
    <cellStyle name="Currency 6 2 4 8" xfId="23862"/>
    <cellStyle name="Currency 6 2 5" xfId="23863"/>
    <cellStyle name="Currency 6 2 5 2" xfId="23864"/>
    <cellStyle name="Currency 6 2 5 2 2" xfId="23865"/>
    <cellStyle name="Currency 6 2 5 2 2 2" xfId="23866"/>
    <cellStyle name="Currency 6 2 5 2 2 3" xfId="23867"/>
    <cellStyle name="Currency 6 2 5 2 3" xfId="23868"/>
    <cellStyle name="Currency 6 2 5 2 3 2" xfId="23869"/>
    <cellStyle name="Currency 6 2 5 2 3 3" xfId="23870"/>
    <cellStyle name="Currency 6 2 5 2 4" xfId="23871"/>
    <cellStyle name="Currency 6 2 5 2 4 2" xfId="23872"/>
    <cellStyle name="Currency 6 2 5 2 4 3" xfId="23873"/>
    <cellStyle name="Currency 6 2 5 2 5" xfId="23874"/>
    <cellStyle name="Currency 6 2 5 2 5 2" xfId="23875"/>
    <cellStyle name="Currency 6 2 5 2 5 3" xfId="23876"/>
    <cellStyle name="Currency 6 2 5 2 6" xfId="23877"/>
    <cellStyle name="Currency 6 2 5 2 7" xfId="23878"/>
    <cellStyle name="Currency 6 2 5 3" xfId="23879"/>
    <cellStyle name="Currency 6 2 5 3 2" xfId="23880"/>
    <cellStyle name="Currency 6 2 5 3 3" xfId="23881"/>
    <cellStyle name="Currency 6 2 5 4" xfId="23882"/>
    <cellStyle name="Currency 6 2 5 4 2" xfId="23883"/>
    <cellStyle name="Currency 6 2 5 4 3" xfId="23884"/>
    <cellStyle name="Currency 6 2 5 5" xfId="23885"/>
    <cellStyle name="Currency 6 2 5 5 2" xfId="23886"/>
    <cellStyle name="Currency 6 2 5 5 3" xfId="23887"/>
    <cellStyle name="Currency 6 2 5 6" xfId="23888"/>
    <cellStyle name="Currency 6 2 5 6 2" xfId="23889"/>
    <cellStyle name="Currency 6 2 5 6 3" xfId="23890"/>
    <cellStyle name="Currency 6 2 5 7" xfId="23891"/>
    <cellStyle name="Currency 6 2 5 8" xfId="23892"/>
    <cellStyle name="Currency 6 2 6" xfId="23893"/>
    <cellStyle name="Currency 6 2 6 2" xfId="23894"/>
    <cellStyle name="Currency 6 2 6 2 2" xfId="23895"/>
    <cellStyle name="Currency 6 2 6 2 3" xfId="23896"/>
    <cellStyle name="Currency 6 2 6 3" xfId="23897"/>
    <cellStyle name="Currency 6 2 6 3 2" xfId="23898"/>
    <cellStyle name="Currency 6 2 6 3 3" xfId="23899"/>
    <cellStyle name="Currency 6 2 6 4" xfId="23900"/>
    <cellStyle name="Currency 6 2 6 4 2" xfId="23901"/>
    <cellStyle name="Currency 6 2 6 4 3" xfId="23902"/>
    <cellStyle name="Currency 6 2 6 5" xfId="23903"/>
    <cellStyle name="Currency 6 2 6 5 2" xfId="23904"/>
    <cellStyle name="Currency 6 2 6 5 3" xfId="23905"/>
    <cellStyle name="Currency 6 2 6 6" xfId="23906"/>
    <cellStyle name="Currency 6 2 6 7" xfId="23907"/>
    <cellStyle name="Currency 6 2 7" xfId="23908"/>
    <cellStyle name="Currency 6 2 7 2" xfId="23909"/>
    <cellStyle name="Currency 6 2 7 2 2" xfId="23910"/>
    <cellStyle name="Currency 6 2 7 2 3" xfId="23911"/>
    <cellStyle name="Currency 6 2 7 3" xfId="23912"/>
    <cellStyle name="Currency 6 2 7 3 2" xfId="23913"/>
    <cellStyle name="Currency 6 2 7 3 3" xfId="23914"/>
    <cellStyle name="Currency 6 2 7 4" xfId="23915"/>
    <cellStyle name="Currency 6 2 7 4 2" xfId="23916"/>
    <cellStyle name="Currency 6 2 7 4 3" xfId="23917"/>
    <cellStyle name="Currency 6 2 7 5" xfId="23918"/>
    <cellStyle name="Currency 6 2 7 5 2" xfId="23919"/>
    <cellStyle name="Currency 6 2 7 5 3" xfId="23920"/>
    <cellStyle name="Currency 6 2 7 6" xfId="23921"/>
    <cellStyle name="Currency 6 2 7 7" xfId="23922"/>
    <cellStyle name="Currency 6 2 8" xfId="23923"/>
    <cellStyle name="Currency 6 2 8 2" xfId="23924"/>
    <cellStyle name="Currency 6 2 8 2 2" xfId="23925"/>
    <cellStyle name="Currency 6 2 8 2 3" xfId="23926"/>
    <cellStyle name="Currency 6 2 8 3" xfId="23927"/>
    <cellStyle name="Currency 6 2 8 3 2" xfId="23928"/>
    <cellStyle name="Currency 6 2 8 3 3" xfId="23929"/>
    <cellStyle name="Currency 6 2 8 4" xfId="23930"/>
    <cellStyle name="Currency 6 2 8 4 2" xfId="23931"/>
    <cellStyle name="Currency 6 2 8 4 3" xfId="23932"/>
    <cellStyle name="Currency 6 2 8 5" xfId="23933"/>
    <cellStyle name="Currency 6 2 8 5 2" xfId="23934"/>
    <cellStyle name="Currency 6 2 8 5 3" xfId="23935"/>
    <cellStyle name="Currency 6 2 8 6" xfId="23936"/>
    <cellStyle name="Currency 6 2 8 7" xfId="23937"/>
    <cellStyle name="Currency 6 2 9" xfId="23938"/>
    <cellStyle name="Currency 6 2 9 2" xfId="23939"/>
    <cellStyle name="Currency 6 2 9 2 2" xfId="23940"/>
    <cellStyle name="Currency 6 2 9 2 3" xfId="23941"/>
    <cellStyle name="Currency 6 2 9 3" xfId="23942"/>
    <cellStyle name="Currency 6 2 9 3 2" xfId="23943"/>
    <cellStyle name="Currency 6 2 9 3 3" xfId="23944"/>
    <cellStyle name="Currency 6 2 9 4" xfId="23945"/>
    <cellStyle name="Currency 6 2 9 4 2" xfId="23946"/>
    <cellStyle name="Currency 6 2 9 4 3" xfId="23947"/>
    <cellStyle name="Currency 6 2 9 5" xfId="23948"/>
    <cellStyle name="Currency 6 2 9 5 2" xfId="23949"/>
    <cellStyle name="Currency 6 2 9 5 3" xfId="23950"/>
    <cellStyle name="Currency 6 2 9 6" xfId="23951"/>
    <cellStyle name="Currency 6 2 9 7" xfId="23952"/>
    <cellStyle name="Currency 6 3" xfId="23953"/>
    <cellStyle name="Currency 6 3 10" xfId="23954"/>
    <cellStyle name="Currency 6 3 10 2" xfId="23955"/>
    <cellStyle name="Currency 6 3 10 3" xfId="23956"/>
    <cellStyle name="Currency 6 3 11" xfId="23957"/>
    <cellStyle name="Currency 6 3 11 2" xfId="23958"/>
    <cellStyle name="Currency 6 3 11 3" xfId="23959"/>
    <cellStyle name="Currency 6 3 12" xfId="23960"/>
    <cellStyle name="Currency 6 3 12 2" xfId="23961"/>
    <cellStyle name="Currency 6 3 12 3" xfId="23962"/>
    <cellStyle name="Currency 6 3 13" xfId="23963"/>
    <cellStyle name="Currency 6 3 14" xfId="23964"/>
    <cellStyle name="Currency 6 3 2" xfId="23965"/>
    <cellStyle name="Currency 6 3 2 10" xfId="23966"/>
    <cellStyle name="Currency 6 3 2 11" xfId="23967"/>
    <cellStyle name="Currency 6 3 2 2" xfId="23968"/>
    <cellStyle name="Currency 6 3 2 2 2" xfId="23969"/>
    <cellStyle name="Currency 6 3 2 2 2 2" xfId="23970"/>
    <cellStyle name="Currency 6 3 2 2 2 2 2" xfId="23971"/>
    <cellStyle name="Currency 6 3 2 2 2 2 3" xfId="23972"/>
    <cellStyle name="Currency 6 3 2 2 2 3" xfId="23973"/>
    <cellStyle name="Currency 6 3 2 2 2 3 2" xfId="23974"/>
    <cellStyle name="Currency 6 3 2 2 2 3 3" xfId="23975"/>
    <cellStyle name="Currency 6 3 2 2 2 4" xfId="23976"/>
    <cellStyle name="Currency 6 3 2 2 2 4 2" xfId="23977"/>
    <cellStyle name="Currency 6 3 2 2 2 4 3" xfId="23978"/>
    <cellStyle name="Currency 6 3 2 2 2 5" xfId="23979"/>
    <cellStyle name="Currency 6 3 2 2 2 5 2" xfId="23980"/>
    <cellStyle name="Currency 6 3 2 2 2 5 3" xfId="23981"/>
    <cellStyle name="Currency 6 3 2 2 2 6" xfId="23982"/>
    <cellStyle name="Currency 6 3 2 2 2 7" xfId="23983"/>
    <cellStyle name="Currency 6 3 2 2 3" xfId="23984"/>
    <cellStyle name="Currency 6 3 2 2 3 2" xfId="23985"/>
    <cellStyle name="Currency 6 3 2 2 3 3" xfId="23986"/>
    <cellStyle name="Currency 6 3 2 2 4" xfId="23987"/>
    <cellStyle name="Currency 6 3 2 2 4 2" xfId="23988"/>
    <cellStyle name="Currency 6 3 2 2 4 3" xfId="23989"/>
    <cellStyle name="Currency 6 3 2 2 5" xfId="23990"/>
    <cellStyle name="Currency 6 3 2 2 5 2" xfId="23991"/>
    <cellStyle name="Currency 6 3 2 2 5 3" xfId="23992"/>
    <cellStyle name="Currency 6 3 2 2 6" xfId="23993"/>
    <cellStyle name="Currency 6 3 2 2 6 2" xfId="23994"/>
    <cellStyle name="Currency 6 3 2 2 6 3" xfId="23995"/>
    <cellStyle name="Currency 6 3 2 2 7" xfId="23996"/>
    <cellStyle name="Currency 6 3 2 2 8" xfId="23997"/>
    <cellStyle name="Currency 6 3 2 3" xfId="23998"/>
    <cellStyle name="Currency 6 3 2 3 2" xfId="23999"/>
    <cellStyle name="Currency 6 3 2 3 2 2" xfId="24000"/>
    <cellStyle name="Currency 6 3 2 3 2 3" xfId="24001"/>
    <cellStyle name="Currency 6 3 2 3 3" xfId="24002"/>
    <cellStyle name="Currency 6 3 2 3 3 2" xfId="24003"/>
    <cellStyle name="Currency 6 3 2 3 3 3" xfId="24004"/>
    <cellStyle name="Currency 6 3 2 3 4" xfId="24005"/>
    <cellStyle name="Currency 6 3 2 3 4 2" xfId="24006"/>
    <cellStyle name="Currency 6 3 2 3 4 3" xfId="24007"/>
    <cellStyle name="Currency 6 3 2 3 5" xfId="24008"/>
    <cellStyle name="Currency 6 3 2 3 5 2" xfId="24009"/>
    <cellStyle name="Currency 6 3 2 3 5 3" xfId="24010"/>
    <cellStyle name="Currency 6 3 2 3 6" xfId="24011"/>
    <cellStyle name="Currency 6 3 2 3 7" xfId="24012"/>
    <cellStyle name="Currency 6 3 2 4" xfId="24013"/>
    <cellStyle name="Currency 6 3 2 4 2" xfId="24014"/>
    <cellStyle name="Currency 6 3 2 4 2 2" xfId="24015"/>
    <cellStyle name="Currency 6 3 2 4 2 3" xfId="24016"/>
    <cellStyle name="Currency 6 3 2 4 3" xfId="24017"/>
    <cellStyle name="Currency 6 3 2 4 3 2" xfId="24018"/>
    <cellStyle name="Currency 6 3 2 4 3 3" xfId="24019"/>
    <cellStyle name="Currency 6 3 2 4 4" xfId="24020"/>
    <cellStyle name="Currency 6 3 2 4 4 2" xfId="24021"/>
    <cellStyle name="Currency 6 3 2 4 4 3" xfId="24022"/>
    <cellStyle name="Currency 6 3 2 4 5" xfId="24023"/>
    <cellStyle name="Currency 6 3 2 4 5 2" xfId="24024"/>
    <cellStyle name="Currency 6 3 2 4 5 3" xfId="24025"/>
    <cellStyle name="Currency 6 3 2 4 6" xfId="24026"/>
    <cellStyle name="Currency 6 3 2 4 7" xfId="24027"/>
    <cellStyle name="Currency 6 3 2 5" xfId="24028"/>
    <cellStyle name="Currency 6 3 2 5 2" xfId="24029"/>
    <cellStyle name="Currency 6 3 2 5 2 2" xfId="24030"/>
    <cellStyle name="Currency 6 3 2 5 2 3" xfId="24031"/>
    <cellStyle name="Currency 6 3 2 5 3" xfId="24032"/>
    <cellStyle name="Currency 6 3 2 5 3 2" xfId="24033"/>
    <cellStyle name="Currency 6 3 2 5 3 3" xfId="24034"/>
    <cellStyle name="Currency 6 3 2 5 4" xfId="24035"/>
    <cellStyle name="Currency 6 3 2 5 4 2" xfId="24036"/>
    <cellStyle name="Currency 6 3 2 5 4 3" xfId="24037"/>
    <cellStyle name="Currency 6 3 2 5 5" xfId="24038"/>
    <cellStyle name="Currency 6 3 2 5 5 2" xfId="24039"/>
    <cellStyle name="Currency 6 3 2 5 5 3" xfId="24040"/>
    <cellStyle name="Currency 6 3 2 5 6" xfId="24041"/>
    <cellStyle name="Currency 6 3 2 5 7" xfId="24042"/>
    <cellStyle name="Currency 6 3 2 6" xfId="24043"/>
    <cellStyle name="Currency 6 3 2 6 2" xfId="24044"/>
    <cellStyle name="Currency 6 3 2 6 3" xfId="24045"/>
    <cellStyle name="Currency 6 3 2 7" xfId="24046"/>
    <cellStyle name="Currency 6 3 2 7 2" xfId="24047"/>
    <cellStyle name="Currency 6 3 2 7 3" xfId="24048"/>
    <cellStyle name="Currency 6 3 2 8" xfId="24049"/>
    <cellStyle name="Currency 6 3 2 8 2" xfId="24050"/>
    <cellStyle name="Currency 6 3 2 8 3" xfId="24051"/>
    <cellStyle name="Currency 6 3 2 9" xfId="24052"/>
    <cellStyle name="Currency 6 3 2 9 2" xfId="24053"/>
    <cellStyle name="Currency 6 3 2 9 3" xfId="24054"/>
    <cellStyle name="Currency 6 3 3" xfId="24055"/>
    <cellStyle name="Currency 6 3 3 2" xfId="24056"/>
    <cellStyle name="Currency 6 3 3 2 2" xfId="24057"/>
    <cellStyle name="Currency 6 3 3 2 2 2" xfId="24058"/>
    <cellStyle name="Currency 6 3 3 2 2 3" xfId="24059"/>
    <cellStyle name="Currency 6 3 3 2 3" xfId="24060"/>
    <cellStyle name="Currency 6 3 3 2 3 2" xfId="24061"/>
    <cellStyle name="Currency 6 3 3 2 3 3" xfId="24062"/>
    <cellStyle name="Currency 6 3 3 2 4" xfId="24063"/>
    <cellStyle name="Currency 6 3 3 2 4 2" xfId="24064"/>
    <cellStyle name="Currency 6 3 3 2 4 3" xfId="24065"/>
    <cellStyle name="Currency 6 3 3 2 5" xfId="24066"/>
    <cellStyle name="Currency 6 3 3 2 5 2" xfId="24067"/>
    <cellStyle name="Currency 6 3 3 2 5 3" xfId="24068"/>
    <cellStyle name="Currency 6 3 3 2 6" xfId="24069"/>
    <cellStyle name="Currency 6 3 3 2 7" xfId="24070"/>
    <cellStyle name="Currency 6 3 3 3" xfId="24071"/>
    <cellStyle name="Currency 6 3 3 3 2" xfId="24072"/>
    <cellStyle name="Currency 6 3 3 3 3" xfId="24073"/>
    <cellStyle name="Currency 6 3 3 4" xfId="24074"/>
    <cellStyle name="Currency 6 3 3 4 2" xfId="24075"/>
    <cellStyle name="Currency 6 3 3 4 3" xfId="24076"/>
    <cellStyle name="Currency 6 3 3 5" xfId="24077"/>
    <cellStyle name="Currency 6 3 3 5 2" xfId="24078"/>
    <cellStyle name="Currency 6 3 3 5 3" xfId="24079"/>
    <cellStyle name="Currency 6 3 3 6" xfId="24080"/>
    <cellStyle name="Currency 6 3 3 6 2" xfId="24081"/>
    <cellStyle name="Currency 6 3 3 6 3" xfId="24082"/>
    <cellStyle name="Currency 6 3 3 7" xfId="24083"/>
    <cellStyle name="Currency 6 3 3 8" xfId="24084"/>
    <cellStyle name="Currency 6 3 4" xfId="24085"/>
    <cellStyle name="Currency 6 3 4 2" xfId="24086"/>
    <cellStyle name="Currency 6 3 4 2 2" xfId="24087"/>
    <cellStyle name="Currency 6 3 4 2 2 2" xfId="24088"/>
    <cellStyle name="Currency 6 3 4 2 2 3" xfId="24089"/>
    <cellStyle name="Currency 6 3 4 2 3" xfId="24090"/>
    <cellStyle name="Currency 6 3 4 2 3 2" xfId="24091"/>
    <cellStyle name="Currency 6 3 4 2 3 3" xfId="24092"/>
    <cellStyle name="Currency 6 3 4 2 4" xfId="24093"/>
    <cellStyle name="Currency 6 3 4 2 4 2" xfId="24094"/>
    <cellStyle name="Currency 6 3 4 2 4 3" xfId="24095"/>
    <cellStyle name="Currency 6 3 4 2 5" xfId="24096"/>
    <cellStyle name="Currency 6 3 4 2 5 2" xfId="24097"/>
    <cellStyle name="Currency 6 3 4 2 5 3" xfId="24098"/>
    <cellStyle name="Currency 6 3 4 2 6" xfId="24099"/>
    <cellStyle name="Currency 6 3 4 2 7" xfId="24100"/>
    <cellStyle name="Currency 6 3 4 3" xfId="24101"/>
    <cellStyle name="Currency 6 3 4 3 2" xfId="24102"/>
    <cellStyle name="Currency 6 3 4 3 3" xfId="24103"/>
    <cellStyle name="Currency 6 3 4 4" xfId="24104"/>
    <cellStyle name="Currency 6 3 4 4 2" xfId="24105"/>
    <cellStyle name="Currency 6 3 4 4 3" xfId="24106"/>
    <cellStyle name="Currency 6 3 4 5" xfId="24107"/>
    <cellStyle name="Currency 6 3 4 5 2" xfId="24108"/>
    <cellStyle name="Currency 6 3 4 5 3" xfId="24109"/>
    <cellStyle name="Currency 6 3 4 6" xfId="24110"/>
    <cellStyle name="Currency 6 3 4 6 2" xfId="24111"/>
    <cellStyle name="Currency 6 3 4 6 3" xfId="24112"/>
    <cellStyle name="Currency 6 3 4 7" xfId="24113"/>
    <cellStyle name="Currency 6 3 4 8" xfId="24114"/>
    <cellStyle name="Currency 6 3 5" xfId="24115"/>
    <cellStyle name="Currency 6 3 5 2" xfId="24116"/>
    <cellStyle name="Currency 6 3 5 2 2" xfId="24117"/>
    <cellStyle name="Currency 6 3 5 2 3" xfId="24118"/>
    <cellStyle name="Currency 6 3 5 3" xfId="24119"/>
    <cellStyle name="Currency 6 3 5 3 2" xfId="24120"/>
    <cellStyle name="Currency 6 3 5 3 3" xfId="24121"/>
    <cellStyle name="Currency 6 3 5 4" xfId="24122"/>
    <cellStyle name="Currency 6 3 5 4 2" xfId="24123"/>
    <cellStyle name="Currency 6 3 5 4 3" xfId="24124"/>
    <cellStyle name="Currency 6 3 5 5" xfId="24125"/>
    <cellStyle name="Currency 6 3 5 5 2" xfId="24126"/>
    <cellStyle name="Currency 6 3 5 5 3" xfId="24127"/>
    <cellStyle name="Currency 6 3 5 6" xfId="24128"/>
    <cellStyle name="Currency 6 3 5 7" xfId="24129"/>
    <cellStyle name="Currency 6 3 6" xfId="24130"/>
    <cellStyle name="Currency 6 3 6 2" xfId="24131"/>
    <cellStyle name="Currency 6 3 6 2 2" xfId="24132"/>
    <cellStyle name="Currency 6 3 6 2 3" xfId="24133"/>
    <cellStyle name="Currency 6 3 6 3" xfId="24134"/>
    <cellStyle name="Currency 6 3 6 3 2" xfId="24135"/>
    <cellStyle name="Currency 6 3 6 3 3" xfId="24136"/>
    <cellStyle name="Currency 6 3 6 4" xfId="24137"/>
    <cellStyle name="Currency 6 3 6 4 2" xfId="24138"/>
    <cellStyle name="Currency 6 3 6 4 3" xfId="24139"/>
    <cellStyle name="Currency 6 3 6 5" xfId="24140"/>
    <cellStyle name="Currency 6 3 6 5 2" xfId="24141"/>
    <cellStyle name="Currency 6 3 6 5 3" xfId="24142"/>
    <cellStyle name="Currency 6 3 6 6" xfId="24143"/>
    <cellStyle name="Currency 6 3 6 7" xfId="24144"/>
    <cellStyle name="Currency 6 3 7" xfId="24145"/>
    <cellStyle name="Currency 6 3 7 2" xfId="24146"/>
    <cellStyle name="Currency 6 3 7 2 2" xfId="24147"/>
    <cellStyle name="Currency 6 3 7 2 3" xfId="24148"/>
    <cellStyle name="Currency 6 3 7 3" xfId="24149"/>
    <cellStyle name="Currency 6 3 7 3 2" xfId="24150"/>
    <cellStyle name="Currency 6 3 7 3 3" xfId="24151"/>
    <cellStyle name="Currency 6 3 7 4" xfId="24152"/>
    <cellStyle name="Currency 6 3 7 4 2" xfId="24153"/>
    <cellStyle name="Currency 6 3 7 4 3" xfId="24154"/>
    <cellStyle name="Currency 6 3 7 5" xfId="24155"/>
    <cellStyle name="Currency 6 3 7 5 2" xfId="24156"/>
    <cellStyle name="Currency 6 3 7 5 3" xfId="24157"/>
    <cellStyle name="Currency 6 3 7 6" xfId="24158"/>
    <cellStyle name="Currency 6 3 7 7" xfId="24159"/>
    <cellStyle name="Currency 6 3 8" xfId="24160"/>
    <cellStyle name="Currency 6 3 8 2" xfId="24161"/>
    <cellStyle name="Currency 6 3 8 2 2" xfId="24162"/>
    <cellStyle name="Currency 6 3 8 2 3" xfId="24163"/>
    <cellStyle name="Currency 6 3 8 3" xfId="24164"/>
    <cellStyle name="Currency 6 3 8 3 2" xfId="24165"/>
    <cellStyle name="Currency 6 3 8 3 3" xfId="24166"/>
    <cellStyle name="Currency 6 3 8 4" xfId="24167"/>
    <cellStyle name="Currency 6 3 8 4 2" xfId="24168"/>
    <cellStyle name="Currency 6 3 8 4 3" xfId="24169"/>
    <cellStyle name="Currency 6 3 8 5" xfId="24170"/>
    <cellStyle name="Currency 6 3 8 5 2" xfId="24171"/>
    <cellStyle name="Currency 6 3 8 5 3" xfId="24172"/>
    <cellStyle name="Currency 6 3 8 6" xfId="24173"/>
    <cellStyle name="Currency 6 3 8 7" xfId="24174"/>
    <cellStyle name="Currency 6 3 9" xfId="24175"/>
    <cellStyle name="Currency 6 3 9 2" xfId="24176"/>
    <cellStyle name="Currency 6 3 9 3" xfId="24177"/>
    <cellStyle name="Currency 6 4" xfId="24178"/>
    <cellStyle name="Currency 6 4 10" xfId="24179"/>
    <cellStyle name="Currency 6 4 11" xfId="24180"/>
    <cellStyle name="Currency 6 4 2" xfId="24181"/>
    <cellStyle name="Currency 6 4 2 2" xfId="24182"/>
    <cellStyle name="Currency 6 4 2 2 2" xfId="24183"/>
    <cellStyle name="Currency 6 4 2 2 2 2" xfId="24184"/>
    <cellStyle name="Currency 6 4 2 2 2 3" xfId="24185"/>
    <cellStyle name="Currency 6 4 2 2 3" xfId="24186"/>
    <cellStyle name="Currency 6 4 2 2 3 2" xfId="24187"/>
    <cellStyle name="Currency 6 4 2 2 3 3" xfId="24188"/>
    <cellStyle name="Currency 6 4 2 2 4" xfId="24189"/>
    <cellStyle name="Currency 6 4 2 2 4 2" xfId="24190"/>
    <cellStyle name="Currency 6 4 2 2 4 3" xfId="24191"/>
    <cellStyle name="Currency 6 4 2 2 5" xfId="24192"/>
    <cellStyle name="Currency 6 4 2 2 5 2" xfId="24193"/>
    <cellStyle name="Currency 6 4 2 2 5 3" xfId="24194"/>
    <cellStyle name="Currency 6 4 2 2 6" xfId="24195"/>
    <cellStyle name="Currency 6 4 2 2 7" xfId="24196"/>
    <cellStyle name="Currency 6 4 2 3" xfId="24197"/>
    <cellStyle name="Currency 6 4 2 3 2" xfId="24198"/>
    <cellStyle name="Currency 6 4 2 3 3" xfId="24199"/>
    <cellStyle name="Currency 6 4 2 4" xfId="24200"/>
    <cellStyle name="Currency 6 4 2 4 2" xfId="24201"/>
    <cellStyle name="Currency 6 4 2 4 3" xfId="24202"/>
    <cellStyle name="Currency 6 4 2 5" xfId="24203"/>
    <cellStyle name="Currency 6 4 2 5 2" xfId="24204"/>
    <cellStyle name="Currency 6 4 2 5 3" xfId="24205"/>
    <cellStyle name="Currency 6 4 2 6" xfId="24206"/>
    <cellStyle name="Currency 6 4 2 6 2" xfId="24207"/>
    <cellStyle name="Currency 6 4 2 6 3" xfId="24208"/>
    <cellStyle name="Currency 6 4 2 7" xfId="24209"/>
    <cellStyle name="Currency 6 4 2 8" xfId="24210"/>
    <cellStyle name="Currency 6 4 3" xfId="24211"/>
    <cellStyle name="Currency 6 4 3 2" xfId="24212"/>
    <cellStyle name="Currency 6 4 3 2 2" xfId="24213"/>
    <cellStyle name="Currency 6 4 3 2 3" xfId="24214"/>
    <cellStyle name="Currency 6 4 3 3" xfId="24215"/>
    <cellStyle name="Currency 6 4 3 3 2" xfId="24216"/>
    <cellStyle name="Currency 6 4 3 3 3" xfId="24217"/>
    <cellStyle name="Currency 6 4 3 4" xfId="24218"/>
    <cellStyle name="Currency 6 4 3 4 2" xfId="24219"/>
    <cellStyle name="Currency 6 4 3 4 3" xfId="24220"/>
    <cellStyle name="Currency 6 4 3 5" xfId="24221"/>
    <cellStyle name="Currency 6 4 3 5 2" xfId="24222"/>
    <cellStyle name="Currency 6 4 3 5 3" xfId="24223"/>
    <cellStyle name="Currency 6 4 3 6" xfId="24224"/>
    <cellStyle name="Currency 6 4 3 7" xfId="24225"/>
    <cellStyle name="Currency 6 4 4" xfId="24226"/>
    <cellStyle name="Currency 6 4 4 2" xfId="24227"/>
    <cellStyle name="Currency 6 4 4 2 2" xfId="24228"/>
    <cellStyle name="Currency 6 4 4 2 3" xfId="24229"/>
    <cellStyle name="Currency 6 4 4 3" xfId="24230"/>
    <cellStyle name="Currency 6 4 4 3 2" xfId="24231"/>
    <cellStyle name="Currency 6 4 4 3 3" xfId="24232"/>
    <cellStyle name="Currency 6 4 4 4" xfId="24233"/>
    <cellStyle name="Currency 6 4 4 4 2" xfId="24234"/>
    <cellStyle name="Currency 6 4 4 4 3" xfId="24235"/>
    <cellStyle name="Currency 6 4 4 5" xfId="24236"/>
    <cellStyle name="Currency 6 4 4 5 2" xfId="24237"/>
    <cellStyle name="Currency 6 4 4 5 3" xfId="24238"/>
    <cellStyle name="Currency 6 4 4 6" xfId="24239"/>
    <cellStyle name="Currency 6 4 4 7" xfId="24240"/>
    <cellStyle name="Currency 6 4 5" xfId="24241"/>
    <cellStyle name="Currency 6 4 5 2" xfId="24242"/>
    <cellStyle name="Currency 6 4 5 2 2" xfId="24243"/>
    <cellStyle name="Currency 6 4 5 2 3" xfId="24244"/>
    <cellStyle name="Currency 6 4 5 3" xfId="24245"/>
    <cellStyle name="Currency 6 4 5 3 2" xfId="24246"/>
    <cellStyle name="Currency 6 4 5 3 3" xfId="24247"/>
    <cellStyle name="Currency 6 4 5 4" xfId="24248"/>
    <cellStyle name="Currency 6 4 5 4 2" xfId="24249"/>
    <cellStyle name="Currency 6 4 5 4 3" xfId="24250"/>
    <cellStyle name="Currency 6 4 5 5" xfId="24251"/>
    <cellStyle name="Currency 6 4 5 5 2" xfId="24252"/>
    <cellStyle name="Currency 6 4 5 5 3" xfId="24253"/>
    <cellStyle name="Currency 6 4 5 6" xfId="24254"/>
    <cellStyle name="Currency 6 4 5 7" xfId="24255"/>
    <cellStyle name="Currency 6 4 6" xfId="24256"/>
    <cellStyle name="Currency 6 4 6 2" xfId="24257"/>
    <cellStyle name="Currency 6 4 6 3" xfId="24258"/>
    <cellStyle name="Currency 6 4 7" xfId="24259"/>
    <cellStyle name="Currency 6 4 7 2" xfId="24260"/>
    <cellStyle name="Currency 6 4 7 3" xfId="24261"/>
    <cellStyle name="Currency 6 4 8" xfId="24262"/>
    <cellStyle name="Currency 6 4 8 2" xfId="24263"/>
    <cellStyle name="Currency 6 4 8 3" xfId="24264"/>
    <cellStyle name="Currency 6 4 9" xfId="24265"/>
    <cellStyle name="Currency 6 4 9 2" xfId="24266"/>
    <cellStyle name="Currency 6 4 9 3" xfId="24267"/>
    <cellStyle name="Currency 6 5" xfId="24268"/>
    <cellStyle name="Currency 6 5 2" xfId="24269"/>
    <cellStyle name="Currency 6 5 2 2" xfId="24270"/>
    <cellStyle name="Currency 6 5 2 2 2" xfId="24271"/>
    <cellStyle name="Currency 6 5 2 2 3" xfId="24272"/>
    <cellStyle name="Currency 6 5 2 3" xfId="24273"/>
    <cellStyle name="Currency 6 5 2 3 2" xfId="24274"/>
    <cellStyle name="Currency 6 5 2 3 3" xfId="24275"/>
    <cellStyle name="Currency 6 5 2 4" xfId="24276"/>
    <cellStyle name="Currency 6 5 2 4 2" xfId="24277"/>
    <cellStyle name="Currency 6 5 2 4 3" xfId="24278"/>
    <cellStyle name="Currency 6 5 2 5" xfId="24279"/>
    <cellStyle name="Currency 6 5 2 5 2" xfId="24280"/>
    <cellStyle name="Currency 6 5 2 5 3" xfId="24281"/>
    <cellStyle name="Currency 6 5 2 6" xfId="24282"/>
    <cellStyle name="Currency 6 5 2 7" xfId="24283"/>
    <cellStyle name="Currency 6 5 3" xfId="24284"/>
    <cellStyle name="Currency 6 5 3 2" xfId="24285"/>
    <cellStyle name="Currency 6 5 3 3" xfId="24286"/>
    <cellStyle name="Currency 6 5 4" xfId="24287"/>
    <cellStyle name="Currency 6 5 4 2" xfId="24288"/>
    <cellStyle name="Currency 6 5 4 3" xfId="24289"/>
    <cellStyle name="Currency 6 5 5" xfId="24290"/>
    <cellStyle name="Currency 6 5 5 2" xfId="24291"/>
    <cellStyle name="Currency 6 5 5 3" xfId="24292"/>
    <cellStyle name="Currency 6 5 6" xfId="24293"/>
    <cellStyle name="Currency 6 5 6 2" xfId="24294"/>
    <cellStyle name="Currency 6 5 6 3" xfId="24295"/>
    <cellStyle name="Currency 6 5 7" xfId="24296"/>
    <cellStyle name="Currency 6 5 8" xfId="24297"/>
    <cellStyle name="Currency 6 6" xfId="24298"/>
    <cellStyle name="Currency 6 6 2" xfId="24299"/>
    <cellStyle name="Currency 6 6 2 2" xfId="24300"/>
    <cellStyle name="Currency 6 6 2 2 2" xfId="24301"/>
    <cellStyle name="Currency 6 6 2 2 3" xfId="24302"/>
    <cellStyle name="Currency 6 6 2 3" xfId="24303"/>
    <cellStyle name="Currency 6 6 2 3 2" xfId="24304"/>
    <cellStyle name="Currency 6 6 2 3 3" xfId="24305"/>
    <cellStyle name="Currency 6 6 2 4" xfId="24306"/>
    <cellStyle name="Currency 6 6 2 4 2" xfId="24307"/>
    <cellStyle name="Currency 6 6 2 4 3" xfId="24308"/>
    <cellStyle name="Currency 6 6 2 5" xfId="24309"/>
    <cellStyle name="Currency 6 6 2 5 2" xfId="24310"/>
    <cellStyle name="Currency 6 6 2 5 3" xfId="24311"/>
    <cellStyle name="Currency 6 6 2 6" xfId="24312"/>
    <cellStyle name="Currency 6 6 2 7" xfId="24313"/>
    <cellStyle name="Currency 6 6 3" xfId="24314"/>
    <cellStyle name="Currency 6 6 3 2" xfId="24315"/>
    <cellStyle name="Currency 6 6 3 3" xfId="24316"/>
    <cellStyle name="Currency 6 6 4" xfId="24317"/>
    <cellStyle name="Currency 6 6 4 2" xfId="24318"/>
    <cellStyle name="Currency 6 6 4 3" xfId="24319"/>
    <cellStyle name="Currency 6 6 5" xfId="24320"/>
    <cellStyle name="Currency 6 6 5 2" xfId="24321"/>
    <cellStyle name="Currency 6 6 5 3" xfId="24322"/>
    <cellStyle name="Currency 6 6 6" xfId="24323"/>
    <cellStyle name="Currency 6 6 6 2" xfId="24324"/>
    <cellStyle name="Currency 6 6 6 3" xfId="24325"/>
    <cellStyle name="Currency 6 6 7" xfId="24326"/>
    <cellStyle name="Currency 6 6 8" xfId="24327"/>
    <cellStyle name="Currency 6 7" xfId="24328"/>
    <cellStyle name="Currency 6 7 2" xfId="24329"/>
    <cellStyle name="Currency 6 7 2 2" xfId="24330"/>
    <cellStyle name="Currency 6 7 2 3" xfId="24331"/>
    <cellStyle name="Currency 6 7 3" xfId="24332"/>
    <cellStyle name="Currency 6 7 3 2" xfId="24333"/>
    <cellStyle name="Currency 6 7 3 3" xfId="24334"/>
    <cellStyle name="Currency 6 7 4" xfId="24335"/>
    <cellStyle name="Currency 6 7 4 2" xfId="24336"/>
    <cellStyle name="Currency 6 7 4 3" xfId="24337"/>
    <cellStyle name="Currency 6 7 5" xfId="24338"/>
    <cellStyle name="Currency 6 7 5 2" xfId="24339"/>
    <cellStyle name="Currency 6 7 5 3" xfId="24340"/>
    <cellStyle name="Currency 6 7 6" xfId="24341"/>
    <cellStyle name="Currency 6 7 7" xfId="24342"/>
    <cellStyle name="Currency 6 8" xfId="24343"/>
    <cellStyle name="Currency 6 8 2" xfId="24344"/>
    <cellStyle name="Currency 6 8 2 2" xfId="24345"/>
    <cellStyle name="Currency 6 8 2 3" xfId="24346"/>
    <cellStyle name="Currency 6 8 3" xfId="24347"/>
    <cellStyle name="Currency 6 8 3 2" xfId="24348"/>
    <cellStyle name="Currency 6 8 3 3" xfId="24349"/>
    <cellStyle name="Currency 6 8 4" xfId="24350"/>
    <cellStyle name="Currency 6 8 4 2" xfId="24351"/>
    <cellStyle name="Currency 6 8 4 3" xfId="24352"/>
    <cellStyle name="Currency 6 8 5" xfId="24353"/>
    <cellStyle name="Currency 6 8 5 2" xfId="24354"/>
    <cellStyle name="Currency 6 8 5 3" xfId="24355"/>
    <cellStyle name="Currency 6 8 6" xfId="24356"/>
    <cellStyle name="Currency 6 8 7" xfId="24357"/>
    <cellStyle name="Currency 6 9" xfId="24358"/>
    <cellStyle name="Currency 6 9 2" xfId="24359"/>
    <cellStyle name="Currency 6 9 2 2" xfId="24360"/>
    <cellStyle name="Currency 6 9 2 3" xfId="24361"/>
    <cellStyle name="Currency 6 9 3" xfId="24362"/>
    <cellStyle name="Currency 6 9 3 2" xfId="24363"/>
    <cellStyle name="Currency 6 9 3 3" xfId="24364"/>
    <cellStyle name="Currency 6 9 4" xfId="24365"/>
    <cellStyle name="Currency 6 9 4 2" xfId="24366"/>
    <cellStyle name="Currency 6 9 4 3" xfId="24367"/>
    <cellStyle name="Currency 6 9 5" xfId="24368"/>
    <cellStyle name="Currency 6 9 5 2" xfId="24369"/>
    <cellStyle name="Currency 6 9 5 3" xfId="24370"/>
    <cellStyle name="Currency 6 9 6" xfId="24371"/>
    <cellStyle name="Currency 6 9 7" xfId="24372"/>
    <cellStyle name="Currency 7" xfId="892"/>
    <cellStyle name="Currency 7 10" xfId="24374"/>
    <cellStyle name="Currency 7 11" xfId="24375"/>
    <cellStyle name="Currency 7 12" xfId="24373"/>
    <cellStyle name="Currency 7 2" xfId="1548"/>
    <cellStyle name="Currency 7 2 2" xfId="24377"/>
    <cellStyle name="Currency 7 2 2 2" xfId="24378"/>
    <cellStyle name="Currency 7 2 2 2 2" xfId="24379"/>
    <cellStyle name="Currency 7 2 2 2 3" xfId="24380"/>
    <cellStyle name="Currency 7 2 2 3" xfId="24381"/>
    <cellStyle name="Currency 7 2 2 3 2" xfId="24382"/>
    <cellStyle name="Currency 7 2 2 3 3" xfId="24383"/>
    <cellStyle name="Currency 7 2 2 4" xfId="24384"/>
    <cellStyle name="Currency 7 2 2 4 2" xfId="24385"/>
    <cellStyle name="Currency 7 2 2 4 3" xfId="24386"/>
    <cellStyle name="Currency 7 2 2 5" xfId="24387"/>
    <cellStyle name="Currency 7 2 2 5 2" xfId="24388"/>
    <cellStyle name="Currency 7 2 2 5 3" xfId="24389"/>
    <cellStyle name="Currency 7 2 2 6" xfId="24390"/>
    <cellStyle name="Currency 7 2 2 7" xfId="24391"/>
    <cellStyle name="Currency 7 2 3" xfId="24392"/>
    <cellStyle name="Currency 7 2 3 2" xfId="24393"/>
    <cellStyle name="Currency 7 2 3 3" xfId="24394"/>
    <cellStyle name="Currency 7 2 4" xfId="24395"/>
    <cellStyle name="Currency 7 2 4 2" xfId="24396"/>
    <cellStyle name="Currency 7 2 4 3" xfId="24397"/>
    <cellStyle name="Currency 7 2 5" xfId="24398"/>
    <cellStyle name="Currency 7 2 5 2" xfId="24399"/>
    <cellStyle name="Currency 7 2 5 3" xfId="24400"/>
    <cellStyle name="Currency 7 2 6" xfId="24401"/>
    <cellStyle name="Currency 7 2 6 2" xfId="24402"/>
    <cellStyle name="Currency 7 2 6 3" xfId="24403"/>
    <cellStyle name="Currency 7 2 7" xfId="24404"/>
    <cellStyle name="Currency 7 2 8" xfId="24405"/>
    <cellStyle name="Currency 7 2 9" xfId="24376"/>
    <cellStyle name="Currency 7 3" xfId="24406"/>
    <cellStyle name="Currency 7 3 2" xfId="24407"/>
    <cellStyle name="Currency 7 3 2 2" xfId="24408"/>
    <cellStyle name="Currency 7 3 2 3" xfId="24409"/>
    <cellStyle name="Currency 7 3 3" xfId="24410"/>
    <cellStyle name="Currency 7 3 3 2" xfId="24411"/>
    <cellStyle name="Currency 7 3 3 3" xfId="24412"/>
    <cellStyle name="Currency 7 3 4" xfId="24413"/>
    <cellStyle name="Currency 7 3 4 2" xfId="24414"/>
    <cellStyle name="Currency 7 3 4 3" xfId="24415"/>
    <cellStyle name="Currency 7 3 5" xfId="24416"/>
    <cellStyle name="Currency 7 3 5 2" xfId="24417"/>
    <cellStyle name="Currency 7 3 5 3" xfId="24418"/>
    <cellStyle name="Currency 7 3 6" xfId="24419"/>
    <cellStyle name="Currency 7 3 7" xfId="24420"/>
    <cellStyle name="Currency 7 4" xfId="24421"/>
    <cellStyle name="Currency 7 4 2" xfId="24422"/>
    <cellStyle name="Currency 7 4 2 2" xfId="24423"/>
    <cellStyle name="Currency 7 4 2 3" xfId="24424"/>
    <cellStyle name="Currency 7 4 3" xfId="24425"/>
    <cellStyle name="Currency 7 4 3 2" xfId="24426"/>
    <cellStyle name="Currency 7 4 3 3" xfId="24427"/>
    <cellStyle name="Currency 7 4 4" xfId="24428"/>
    <cellStyle name="Currency 7 4 4 2" xfId="24429"/>
    <cellStyle name="Currency 7 4 4 3" xfId="24430"/>
    <cellStyle name="Currency 7 4 5" xfId="24431"/>
    <cellStyle name="Currency 7 4 5 2" xfId="24432"/>
    <cellStyle name="Currency 7 4 5 3" xfId="24433"/>
    <cellStyle name="Currency 7 4 6" xfId="24434"/>
    <cellStyle name="Currency 7 4 7" xfId="24435"/>
    <cellStyle name="Currency 7 5" xfId="24436"/>
    <cellStyle name="Currency 7 5 2" xfId="24437"/>
    <cellStyle name="Currency 7 5 2 2" xfId="24438"/>
    <cellStyle name="Currency 7 5 2 3" xfId="24439"/>
    <cellStyle name="Currency 7 5 3" xfId="24440"/>
    <cellStyle name="Currency 7 5 3 2" xfId="24441"/>
    <cellStyle name="Currency 7 5 3 3" xfId="24442"/>
    <cellStyle name="Currency 7 5 4" xfId="24443"/>
    <cellStyle name="Currency 7 5 4 2" xfId="24444"/>
    <cellStyle name="Currency 7 5 4 3" xfId="24445"/>
    <cellStyle name="Currency 7 5 5" xfId="24446"/>
    <cellStyle name="Currency 7 5 5 2" xfId="24447"/>
    <cellStyle name="Currency 7 5 5 3" xfId="24448"/>
    <cellStyle name="Currency 7 5 6" xfId="24449"/>
    <cellStyle name="Currency 7 5 7" xfId="24450"/>
    <cellStyle name="Currency 7 6" xfId="24451"/>
    <cellStyle name="Currency 7 6 2" xfId="24452"/>
    <cellStyle name="Currency 7 6 3" xfId="24453"/>
    <cellStyle name="Currency 7 7" xfId="24454"/>
    <cellStyle name="Currency 7 7 2" xfId="24455"/>
    <cellStyle name="Currency 7 7 3" xfId="24456"/>
    <cellStyle name="Currency 7 8" xfId="24457"/>
    <cellStyle name="Currency 7 8 2" xfId="24458"/>
    <cellStyle name="Currency 7 8 3" xfId="24459"/>
    <cellStyle name="Currency 7 9" xfId="24460"/>
    <cellStyle name="Currency 7 9 2" xfId="24461"/>
    <cellStyle name="Currency 7 9 3" xfId="24462"/>
    <cellStyle name="Currency 8" xfId="24463"/>
    <cellStyle name="Currency 8 10" xfId="24464"/>
    <cellStyle name="Currency 8 11" xfId="24465"/>
    <cellStyle name="Currency 8 12" xfId="47132"/>
    <cellStyle name="Currency 8 2" xfId="24466"/>
    <cellStyle name="Currency 8 2 2" xfId="24467"/>
    <cellStyle name="Currency 8 2 2 2" xfId="24468"/>
    <cellStyle name="Currency 8 2 2 2 2" xfId="24469"/>
    <cellStyle name="Currency 8 2 2 2 3" xfId="24470"/>
    <cellStyle name="Currency 8 2 2 3" xfId="24471"/>
    <cellStyle name="Currency 8 2 2 3 2" xfId="24472"/>
    <cellStyle name="Currency 8 2 2 3 3" xfId="24473"/>
    <cellStyle name="Currency 8 2 2 4" xfId="24474"/>
    <cellStyle name="Currency 8 2 2 4 2" xfId="24475"/>
    <cellStyle name="Currency 8 2 2 4 3" xfId="24476"/>
    <cellStyle name="Currency 8 2 2 5" xfId="24477"/>
    <cellStyle name="Currency 8 2 2 5 2" xfId="24478"/>
    <cellStyle name="Currency 8 2 2 5 3" xfId="24479"/>
    <cellStyle name="Currency 8 2 2 6" xfId="24480"/>
    <cellStyle name="Currency 8 2 2 7" xfId="24481"/>
    <cellStyle name="Currency 8 2 3" xfId="24482"/>
    <cellStyle name="Currency 8 2 3 2" xfId="24483"/>
    <cellStyle name="Currency 8 2 3 3" xfId="24484"/>
    <cellStyle name="Currency 8 2 4" xfId="24485"/>
    <cellStyle name="Currency 8 2 4 2" xfId="24486"/>
    <cellStyle name="Currency 8 2 4 3" xfId="24487"/>
    <cellStyle name="Currency 8 2 5" xfId="24488"/>
    <cellStyle name="Currency 8 2 5 2" xfId="24489"/>
    <cellStyle name="Currency 8 2 5 3" xfId="24490"/>
    <cellStyle name="Currency 8 2 6" xfId="24491"/>
    <cellStyle name="Currency 8 2 6 2" xfId="24492"/>
    <cellStyle name="Currency 8 2 6 3" xfId="24493"/>
    <cellStyle name="Currency 8 2 7" xfId="24494"/>
    <cellStyle name="Currency 8 2 8" xfId="24495"/>
    <cellStyle name="Currency 8 3" xfId="24496"/>
    <cellStyle name="Currency 8 3 2" xfId="24497"/>
    <cellStyle name="Currency 8 3 2 2" xfId="24498"/>
    <cellStyle name="Currency 8 3 2 3" xfId="24499"/>
    <cellStyle name="Currency 8 3 3" xfId="24500"/>
    <cellStyle name="Currency 8 3 3 2" xfId="24501"/>
    <cellStyle name="Currency 8 3 3 3" xfId="24502"/>
    <cellStyle name="Currency 8 3 4" xfId="24503"/>
    <cellStyle name="Currency 8 3 4 2" xfId="24504"/>
    <cellStyle name="Currency 8 3 4 3" xfId="24505"/>
    <cellStyle name="Currency 8 3 5" xfId="24506"/>
    <cellStyle name="Currency 8 3 5 2" xfId="24507"/>
    <cellStyle name="Currency 8 3 5 3" xfId="24508"/>
    <cellStyle name="Currency 8 3 6" xfId="24509"/>
    <cellStyle name="Currency 8 3 7" xfId="24510"/>
    <cellStyle name="Currency 8 4" xfId="24511"/>
    <cellStyle name="Currency 8 4 2" xfId="24512"/>
    <cellStyle name="Currency 8 4 2 2" xfId="24513"/>
    <cellStyle name="Currency 8 4 2 3" xfId="24514"/>
    <cellStyle name="Currency 8 4 3" xfId="24515"/>
    <cellStyle name="Currency 8 4 3 2" xfId="24516"/>
    <cellStyle name="Currency 8 4 3 3" xfId="24517"/>
    <cellStyle name="Currency 8 4 4" xfId="24518"/>
    <cellStyle name="Currency 8 4 4 2" xfId="24519"/>
    <cellStyle name="Currency 8 4 4 3" xfId="24520"/>
    <cellStyle name="Currency 8 4 5" xfId="24521"/>
    <cellStyle name="Currency 8 4 5 2" xfId="24522"/>
    <cellStyle name="Currency 8 4 5 3" xfId="24523"/>
    <cellStyle name="Currency 8 4 6" xfId="24524"/>
    <cellStyle name="Currency 8 4 7" xfId="24525"/>
    <cellStyle name="Currency 8 5" xfId="24526"/>
    <cellStyle name="Currency 8 5 2" xfId="24527"/>
    <cellStyle name="Currency 8 5 2 2" xfId="24528"/>
    <cellStyle name="Currency 8 5 2 3" xfId="24529"/>
    <cellStyle name="Currency 8 5 3" xfId="24530"/>
    <cellStyle name="Currency 8 5 3 2" xfId="24531"/>
    <cellStyle name="Currency 8 5 3 3" xfId="24532"/>
    <cellStyle name="Currency 8 5 4" xfId="24533"/>
    <cellStyle name="Currency 8 5 4 2" xfId="24534"/>
    <cellStyle name="Currency 8 5 4 3" xfId="24535"/>
    <cellStyle name="Currency 8 5 5" xfId="24536"/>
    <cellStyle name="Currency 8 5 5 2" xfId="24537"/>
    <cellStyle name="Currency 8 5 5 3" xfId="24538"/>
    <cellStyle name="Currency 8 5 6" xfId="24539"/>
    <cellStyle name="Currency 8 5 7" xfId="24540"/>
    <cellStyle name="Currency 8 6" xfId="24541"/>
    <cellStyle name="Currency 8 6 2" xfId="24542"/>
    <cellStyle name="Currency 8 6 3" xfId="24543"/>
    <cellStyle name="Currency 8 7" xfId="24544"/>
    <cellStyle name="Currency 8 7 2" xfId="24545"/>
    <cellStyle name="Currency 8 7 3" xfId="24546"/>
    <cellStyle name="Currency 8 8" xfId="24547"/>
    <cellStyle name="Currency 8 8 2" xfId="24548"/>
    <cellStyle name="Currency 8 8 3" xfId="24549"/>
    <cellStyle name="Currency 8 9" xfId="24550"/>
    <cellStyle name="Currency 8 9 2" xfId="24551"/>
    <cellStyle name="Currency 8 9 3" xfId="24552"/>
    <cellStyle name="Currency 9" xfId="24553"/>
    <cellStyle name="Currency 9 10" xfId="24554"/>
    <cellStyle name="Currency 9 11" xfId="24555"/>
    <cellStyle name="Currency 9 2" xfId="24556"/>
    <cellStyle name="Currency 9 2 2" xfId="24557"/>
    <cellStyle name="Currency 9 2 2 2" xfId="24558"/>
    <cellStyle name="Currency 9 2 2 2 2" xfId="24559"/>
    <cellStyle name="Currency 9 2 2 2 3" xfId="24560"/>
    <cellStyle name="Currency 9 2 2 3" xfId="24561"/>
    <cellStyle name="Currency 9 2 2 3 2" xfId="24562"/>
    <cellStyle name="Currency 9 2 2 3 3" xfId="24563"/>
    <cellStyle name="Currency 9 2 2 4" xfId="24564"/>
    <cellStyle name="Currency 9 2 2 4 2" xfId="24565"/>
    <cellStyle name="Currency 9 2 2 4 3" xfId="24566"/>
    <cellStyle name="Currency 9 2 2 5" xfId="24567"/>
    <cellStyle name="Currency 9 2 2 5 2" xfId="24568"/>
    <cellStyle name="Currency 9 2 2 5 3" xfId="24569"/>
    <cellStyle name="Currency 9 2 2 6" xfId="24570"/>
    <cellStyle name="Currency 9 2 2 7" xfId="24571"/>
    <cellStyle name="Currency 9 2 3" xfId="24572"/>
    <cellStyle name="Currency 9 2 3 2" xfId="24573"/>
    <cellStyle name="Currency 9 2 3 3" xfId="24574"/>
    <cellStyle name="Currency 9 2 4" xfId="24575"/>
    <cellStyle name="Currency 9 2 4 2" xfId="24576"/>
    <cellStyle name="Currency 9 2 4 3" xfId="24577"/>
    <cellStyle name="Currency 9 2 5" xfId="24578"/>
    <cellStyle name="Currency 9 2 5 2" xfId="24579"/>
    <cellStyle name="Currency 9 2 5 3" xfId="24580"/>
    <cellStyle name="Currency 9 2 6" xfId="24581"/>
    <cellStyle name="Currency 9 2 6 2" xfId="24582"/>
    <cellStyle name="Currency 9 2 6 3" xfId="24583"/>
    <cellStyle name="Currency 9 2 7" xfId="24584"/>
    <cellStyle name="Currency 9 2 8" xfId="24585"/>
    <cellStyle name="Currency 9 3" xfId="24586"/>
    <cellStyle name="Currency 9 3 2" xfId="24587"/>
    <cellStyle name="Currency 9 3 2 2" xfId="24588"/>
    <cellStyle name="Currency 9 3 2 3" xfId="24589"/>
    <cellStyle name="Currency 9 3 3" xfId="24590"/>
    <cellStyle name="Currency 9 3 3 2" xfId="24591"/>
    <cellStyle name="Currency 9 3 3 3" xfId="24592"/>
    <cellStyle name="Currency 9 3 4" xfId="24593"/>
    <cellStyle name="Currency 9 3 4 2" xfId="24594"/>
    <cellStyle name="Currency 9 3 4 3" xfId="24595"/>
    <cellStyle name="Currency 9 3 5" xfId="24596"/>
    <cellStyle name="Currency 9 3 5 2" xfId="24597"/>
    <cellStyle name="Currency 9 3 5 3" xfId="24598"/>
    <cellStyle name="Currency 9 3 6" xfId="24599"/>
    <cellStyle name="Currency 9 3 7" xfId="24600"/>
    <cellStyle name="Currency 9 4" xfId="24601"/>
    <cellStyle name="Currency 9 4 2" xfId="24602"/>
    <cellStyle name="Currency 9 4 2 2" xfId="24603"/>
    <cellStyle name="Currency 9 4 2 3" xfId="24604"/>
    <cellStyle name="Currency 9 4 3" xfId="24605"/>
    <cellStyle name="Currency 9 4 3 2" xfId="24606"/>
    <cellStyle name="Currency 9 4 3 3" xfId="24607"/>
    <cellStyle name="Currency 9 4 4" xfId="24608"/>
    <cellStyle name="Currency 9 4 4 2" xfId="24609"/>
    <cellStyle name="Currency 9 4 4 3" xfId="24610"/>
    <cellStyle name="Currency 9 4 5" xfId="24611"/>
    <cellStyle name="Currency 9 4 5 2" xfId="24612"/>
    <cellStyle name="Currency 9 4 5 3" xfId="24613"/>
    <cellStyle name="Currency 9 4 6" xfId="24614"/>
    <cellStyle name="Currency 9 4 7" xfId="24615"/>
    <cellStyle name="Currency 9 5" xfId="24616"/>
    <cellStyle name="Currency 9 5 2" xfId="24617"/>
    <cellStyle name="Currency 9 5 2 2" xfId="24618"/>
    <cellStyle name="Currency 9 5 2 3" xfId="24619"/>
    <cellStyle name="Currency 9 5 3" xfId="24620"/>
    <cellStyle name="Currency 9 5 3 2" xfId="24621"/>
    <cellStyle name="Currency 9 5 3 3" xfId="24622"/>
    <cellStyle name="Currency 9 5 4" xfId="24623"/>
    <cellStyle name="Currency 9 5 4 2" xfId="24624"/>
    <cellStyle name="Currency 9 5 4 3" xfId="24625"/>
    <cellStyle name="Currency 9 5 5" xfId="24626"/>
    <cellStyle name="Currency 9 5 5 2" xfId="24627"/>
    <cellStyle name="Currency 9 5 5 3" xfId="24628"/>
    <cellStyle name="Currency 9 5 6" xfId="24629"/>
    <cellStyle name="Currency 9 5 7" xfId="24630"/>
    <cellStyle name="Currency 9 6" xfId="24631"/>
    <cellStyle name="Currency 9 6 2" xfId="24632"/>
    <cellStyle name="Currency 9 6 3" xfId="24633"/>
    <cellStyle name="Currency 9 7" xfId="24634"/>
    <cellStyle name="Currency 9 7 2" xfId="24635"/>
    <cellStyle name="Currency 9 7 3" xfId="24636"/>
    <cellStyle name="Currency 9 8" xfId="24637"/>
    <cellStyle name="Currency 9 8 2" xfId="24638"/>
    <cellStyle name="Currency 9 8 3" xfId="24639"/>
    <cellStyle name="Currency 9 9" xfId="24640"/>
    <cellStyle name="Currency 9 9 2" xfId="24641"/>
    <cellStyle name="Currency 9 9 3" xfId="24642"/>
    <cellStyle name="Emphasis 1" xfId="24643"/>
    <cellStyle name="Emphasis 2" xfId="24644"/>
    <cellStyle name="Emphasis 3" xfId="24645"/>
    <cellStyle name="Excel Built-in Comma" xfId="24646"/>
    <cellStyle name="Excel Built-in Normal" xfId="24647"/>
    <cellStyle name="Excel Built-in Normal 2" xfId="24648"/>
    <cellStyle name="Excel Built-in Percent" xfId="24649"/>
    <cellStyle name="Explanatory Text" xfId="18" builtinId="53" customBuiltin="1"/>
    <cellStyle name="Explanatory Text 2" xfId="1486"/>
    <cellStyle name="Explanatory Text 3" xfId="1511"/>
    <cellStyle name="Good" xfId="9" builtinId="26" customBuiltin="1"/>
    <cellStyle name="Good 2" xfId="1434"/>
    <cellStyle name="Good 2 2" xfId="24651"/>
    <cellStyle name="Good 2 3" xfId="24650"/>
    <cellStyle name="Good 3" xfId="1503"/>
    <cellStyle name="Good 3 2" xfId="24652"/>
    <cellStyle name="Header" xfId="1469"/>
    <cellStyle name="Heading 1" xfId="5" builtinId="16" customBuiltin="1"/>
    <cellStyle name="Heading 1 2" xfId="1445"/>
    <cellStyle name="Heading 1 3" xfId="1505"/>
    <cellStyle name="Heading 2" xfId="6" builtinId="17" customBuiltin="1"/>
    <cellStyle name="Heading 2 2" xfId="1477"/>
    <cellStyle name="Heading 2 3" xfId="1458"/>
    <cellStyle name="Heading 3" xfId="7" builtinId="18" customBuiltin="1"/>
    <cellStyle name="Heading 3 2" xfId="1466"/>
    <cellStyle name="Heading 3 3" xfId="1531"/>
    <cellStyle name="Heading 4" xfId="8" builtinId="19" customBuiltin="1"/>
    <cellStyle name="Heading 4 2" xfId="1431"/>
    <cellStyle name="Heading 4 3" xfId="1498"/>
    <cellStyle name="Hyperlink 2" xfId="893"/>
    <cellStyle name="Hyperlink 2 2" xfId="24654"/>
    <cellStyle name="Hyperlink 2 3" xfId="24653"/>
    <cellStyle name="Hyperlink 3" xfId="894"/>
    <cellStyle name="Hyperlink 3 2" xfId="24655"/>
    <cellStyle name="Hyperlink 4" xfId="895"/>
    <cellStyle name="Input" xfId="12" builtinId="20" customBuiltin="1"/>
    <cellStyle name="Input 2" xfId="1515"/>
    <cellStyle name="Input 3" xfId="1501"/>
    <cellStyle name="Input 4" xfId="1480"/>
    <cellStyle name="Linked Cell" xfId="15" builtinId="24" customBuiltin="1"/>
    <cellStyle name="Linked Cell 2" xfId="1441"/>
    <cellStyle name="Linked Cell 3" xfId="1489"/>
    <cellStyle name="Neutral" xfId="11" builtinId="28" customBuiltin="1"/>
    <cellStyle name="Neutral 2" xfId="1475"/>
    <cellStyle name="Neutral 3" xfId="1506"/>
    <cellStyle name="no dec" xfId="24656"/>
    <cellStyle name="NoComma" xfId="24657"/>
    <cellStyle name="Normal" xfId="0" builtinId="0"/>
    <cellStyle name="Normal - Style1" xfId="24658"/>
    <cellStyle name="Normal - Style2" xfId="24659"/>
    <cellStyle name="Normal - Style3" xfId="24660"/>
    <cellStyle name="Normal - Style4" xfId="24661"/>
    <cellStyle name="Normal - Style5" xfId="24662"/>
    <cellStyle name="Normal 10" xfId="896"/>
    <cellStyle name="Normal 10 2" xfId="24664"/>
    <cellStyle name="Normal 10 2 2" xfId="24665"/>
    <cellStyle name="Normal 10 2 2 2" xfId="24666"/>
    <cellStyle name="Normal 10 2 3" xfId="24667"/>
    <cellStyle name="Normal 10 3" xfId="24668"/>
    <cellStyle name="Normal 10 3 2" xfId="24669"/>
    <cellStyle name="Normal 10 3 2 2" xfId="24670"/>
    <cellStyle name="Normal 10 3 2 3" xfId="24671"/>
    <cellStyle name="Normal 10 3 3" xfId="24672"/>
    <cellStyle name="Normal 10 3 4" xfId="24673"/>
    <cellStyle name="Normal 10 4" xfId="24674"/>
    <cellStyle name="Normal 10 4 2" xfId="24675"/>
    <cellStyle name="Normal 10 4 3" xfId="24676"/>
    <cellStyle name="Normal 10 5" xfId="24677"/>
    <cellStyle name="Normal 10 5 2" xfId="24678"/>
    <cellStyle name="Normal 10 5 3" xfId="24679"/>
    <cellStyle name="Normal 10 6" xfId="24680"/>
    <cellStyle name="Normal 10 7" xfId="24681"/>
    <cellStyle name="Normal 10 8" xfId="24663"/>
    <cellStyle name="Normal 100" xfId="47082"/>
    <cellStyle name="Normal 101" xfId="47126"/>
    <cellStyle name="Normal 102" xfId="47115"/>
    <cellStyle name="Normal 103" xfId="47120"/>
    <cellStyle name="Normal 104" xfId="47083"/>
    <cellStyle name="Normal 105" xfId="47123"/>
    <cellStyle name="Normal 106" xfId="47078"/>
    <cellStyle name="Normal 107" xfId="47089"/>
    <cellStyle name="Normal 108" xfId="47109"/>
    <cellStyle name="Normal 109" xfId="47168"/>
    <cellStyle name="Normal 11" xfId="897"/>
    <cellStyle name="Normal 11 10" xfId="24683"/>
    <cellStyle name="Normal 11 10 2" xfId="24684"/>
    <cellStyle name="Normal 11 10 2 2" xfId="24685"/>
    <cellStyle name="Normal 11 10 2 3" xfId="24686"/>
    <cellStyle name="Normal 11 10 3" xfId="24687"/>
    <cellStyle name="Normal 11 10 3 2" xfId="24688"/>
    <cellStyle name="Normal 11 10 3 3" xfId="24689"/>
    <cellStyle name="Normal 11 10 4" xfId="24690"/>
    <cellStyle name="Normal 11 10 4 2" xfId="24691"/>
    <cellStyle name="Normal 11 10 4 3" xfId="24692"/>
    <cellStyle name="Normal 11 10 5" xfId="24693"/>
    <cellStyle name="Normal 11 10 5 2" xfId="24694"/>
    <cellStyle name="Normal 11 10 5 3" xfId="24695"/>
    <cellStyle name="Normal 11 10 6" xfId="24696"/>
    <cellStyle name="Normal 11 10 7" xfId="24697"/>
    <cellStyle name="Normal 11 11" xfId="24698"/>
    <cellStyle name="Normal 11 11 2" xfId="24699"/>
    <cellStyle name="Normal 11 11 2 2" xfId="24700"/>
    <cellStyle name="Normal 11 11 2 3" xfId="24701"/>
    <cellStyle name="Normal 11 11 3" xfId="24702"/>
    <cellStyle name="Normal 11 11 3 2" xfId="24703"/>
    <cellStyle name="Normal 11 11 3 3" xfId="24704"/>
    <cellStyle name="Normal 11 11 4" xfId="24705"/>
    <cellStyle name="Normal 11 11 4 2" xfId="24706"/>
    <cellStyle name="Normal 11 11 4 3" xfId="24707"/>
    <cellStyle name="Normal 11 11 5" xfId="24708"/>
    <cellStyle name="Normal 11 11 5 2" xfId="24709"/>
    <cellStyle name="Normal 11 11 5 3" xfId="24710"/>
    <cellStyle name="Normal 11 11 6" xfId="24711"/>
    <cellStyle name="Normal 11 11 7" xfId="24712"/>
    <cellStyle name="Normal 11 12" xfId="24713"/>
    <cellStyle name="Normal 11 12 2" xfId="24714"/>
    <cellStyle name="Normal 11 12 2 2" xfId="24715"/>
    <cellStyle name="Normal 11 12 2 3" xfId="24716"/>
    <cellStyle name="Normal 11 12 3" xfId="24717"/>
    <cellStyle name="Normal 11 12 3 2" xfId="24718"/>
    <cellStyle name="Normal 11 12 3 3" xfId="24719"/>
    <cellStyle name="Normal 11 12 4" xfId="24720"/>
    <cellStyle name="Normal 11 12 4 2" xfId="24721"/>
    <cellStyle name="Normal 11 12 4 3" xfId="24722"/>
    <cellStyle name="Normal 11 12 5" xfId="24723"/>
    <cellStyle name="Normal 11 12 5 2" xfId="24724"/>
    <cellStyle name="Normal 11 12 5 3" xfId="24725"/>
    <cellStyle name="Normal 11 12 6" xfId="24726"/>
    <cellStyle name="Normal 11 12 7" xfId="24727"/>
    <cellStyle name="Normal 11 13" xfId="24728"/>
    <cellStyle name="Normal 11 13 2" xfId="24729"/>
    <cellStyle name="Normal 11 13 2 2" xfId="24730"/>
    <cellStyle name="Normal 11 13 2 3" xfId="24731"/>
    <cellStyle name="Normal 11 13 3" xfId="24732"/>
    <cellStyle name="Normal 11 13 3 2" xfId="24733"/>
    <cellStyle name="Normal 11 13 3 3" xfId="24734"/>
    <cellStyle name="Normal 11 13 4" xfId="24735"/>
    <cellStyle name="Normal 11 13 4 2" xfId="24736"/>
    <cellStyle name="Normal 11 13 4 3" xfId="24737"/>
    <cellStyle name="Normal 11 13 5" xfId="24738"/>
    <cellStyle name="Normal 11 13 5 2" xfId="24739"/>
    <cellStyle name="Normal 11 13 5 3" xfId="24740"/>
    <cellStyle name="Normal 11 13 6" xfId="24741"/>
    <cellStyle name="Normal 11 13 7" xfId="24742"/>
    <cellStyle name="Normal 11 14" xfId="24743"/>
    <cellStyle name="Normal 11 14 2" xfId="24744"/>
    <cellStyle name="Normal 11 14 3" xfId="24745"/>
    <cellStyle name="Normal 11 15" xfId="24746"/>
    <cellStyle name="Normal 11 15 2" xfId="24747"/>
    <cellStyle name="Normal 11 15 3" xfId="24748"/>
    <cellStyle name="Normal 11 16" xfId="24749"/>
    <cellStyle name="Normal 11 16 2" xfId="24750"/>
    <cellStyle name="Normal 11 16 3" xfId="24751"/>
    <cellStyle name="Normal 11 17" xfId="24752"/>
    <cellStyle name="Normal 11 17 2" xfId="24753"/>
    <cellStyle name="Normal 11 17 3" xfId="24754"/>
    <cellStyle name="Normal 11 18" xfId="24755"/>
    <cellStyle name="Normal 11 19" xfId="24756"/>
    <cellStyle name="Normal 11 2" xfId="1549"/>
    <cellStyle name="Normal 11 2 2" xfId="24757"/>
    <cellStyle name="Normal 11 2 2 2" xfId="24758"/>
    <cellStyle name="Normal 11 2 3" xfId="24759"/>
    <cellStyle name="Normal 11 2 4" xfId="24760"/>
    <cellStyle name="Normal 11 20" xfId="24761"/>
    <cellStyle name="Normal 11 21" xfId="24682"/>
    <cellStyle name="Normal 11 3" xfId="24762"/>
    <cellStyle name="Normal 11 3 10" xfId="24763"/>
    <cellStyle name="Normal 11 3 10 2" xfId="24764"/>
    <cellStyle name="Normal 11 3 10 2 2" xfId="24765"/>
    <cellStyle name="Normal 11 3 10 2 3" xfId="24766"/>
    <cellStyle name="Normal 11 3 10 3" xfId="24767"/>
    <cellStyle name="Normal 11 3 10 3 2" xfId="24768"/>
    <cellStyle name="Normal 11 3 10 3 3" xfId="24769"/>
    <cellStyle name="Normal 11 3 10 4" xfId="24770"/>
    <cellStyle name="Normal 11 3 10 4 2" xfId="24771"/>
    <cellStyle name="Normal 11 3 10 4 3" xfId="24772"/>
    <cellStyle name="Normal 11 3 10 5" xfId="24773"/>
    <cellStyle name="Normal 11 3 10 5 2" xfId="24774"/>
    <cellStyle name="Normal 11 3 10 5 3" xfId="24775"/>
    <cellStyle name="Normal 11 3 10 6" xfId="24776"/>
    <cellStyle name="Normal 11 3 10 7" xfId="24777"/>
    <cellStyle name="Normal 11 3 11" xfId="24778"/>
    <cellStyle name="Normal 11 3 11 2" xfId="24779"/>
    <cellStyle name="Normal 11 3 11 3" xfId="24780"/>
    <cellStyle name="Normal 11 3 12" xfId="24781"/>
    <cellStyle name="Normal 11 3 12 2" xfId="24782"/>
    <cellStyle name="Normal 11 3 12 3" xfId="24783"/>
    <cellStyle name="Normal 11 3 13" xfId="24784"/>
    <cellStyle name="Normal 11 3 13 2" xfId="24785"/>
    <cellStyle name="Normal 11 3 13 3" xfId="24786"/>
    <cellStyle name="Normal 11 3 14" xfId="24787"/>
    <cellStyle name="Normal 11 3 14 2" xfId="24788"/>
    <cellStyle name="Normal 11 3 14 3" xfId="24789"/>
    <cellStyle name="Normal 11 3 15" xfId="24790"/>
    <cellStyle name="Normal 11 3 16" xfId="24791"/>
    <cellStyle name="Normal 11 3 2" xfId="24792"/>
    <cellStyle name="Normal 11 3 2 10" xfId="24793"/>
    <cellStyle name="Normal 11 3 2 10 2" xfId="24794"/>
    <cellStyle name="Normal 11 3 2 10 3" xfId="24795"/>
    <cellStyle name="Normal 11 3 2 11" xfId="24796"/>
    <cellStyle name="Normal 11 3 2 11 2" xfId="24797"/>
    <cellStyle name="Normal 11 3 2 11 3" xfId="24798"/>
    <cellStyle name="Normal 11 3 2 12" xfId="24799"/>
    <cellStyle name="Normal 11 3 2 12 2" xfId="24800"/>
    <cellStyle name="Normal 11 3 2 12 3" xfId="24801"/>
    <cellStyle name="Normal 11 3 2 13" xfId="24802"/>
    <cellStyle name="Normal 11 3 2 13 2" xfId="24803"/>
    <cellStyle name="Normal 11 3 2 13 3" xfId="24804"/>
    <cellStyle name="Normal 11 3 2 14" xfId="24805"/>
    <cellStyle name="Normal 11 3 2 15" xfId="24806"/>
    <cellStyle name="Normal 11 3 2 2" xfId="24807"/>
    <cellStyle name="Normal 11 3 2 2 10" xfId="24808"/>
    <cellStyle name="Normal 11 3 2 2 10 2" xfId="24809"/>
    <cellStyle name="Normal 11 3 2 2 10 3" xfId="24810"/>
    <cellStyle name="Normal 11 3 2 2 11" xfId="24811"/>
    <cellStyle name="Normal 11 3 2 2 11 2" xfId="24812"/>
    <cellStyle name="Normal 11 3 2 2 11 3" xfId="24813"/>
    <cellStyle name="Normal 11 3 2 2 12" xfId="24814"/>
    <cellStyle name="Normal 11 3 2 2 12 2" xfId="24815"/>
    <cellStyle name="Normal 11 3 2 2 12 3" xfId="24816"/>
    <cellStyle name="Normal 11 3 2 2 13" xfId="24817"/>
    <cellStyle name="Normal 11 3 2 2 14" xfId="24818"/>
    <cellStyle name="Normal 11 3 2 2 2" xfId="24819"/>
    <cellStyle name="Normal 11 3 2 2 2 10" xfId="24820"/>
    <cellStyle name="Normal 11 3 2 2 2 11" xfId="24821"/>
    <cellStyle name="Normal 11 3 2 2 2 2" xfId="24822"/>
    <cellStyle name="Normal 11 3 2 2 2 2 2" xfId="24823"/>
    <cellStyle name="Normal 11 3 2 2 2 2 2 2" xfId="24824"/>
    <cellStyle name="Normal 11 3 2 2 2 2 2 2 2" xfId="24825"/>
    <cellStyle name="Normal 11 3 2 2 2 2 2 2 3" xfId="24826"/>
    <cellStyle name="Normal 11 3 2 2 2 2 2 3" xfId="24827"/>
    <cellStyle name="Normal 11 3 2 2 2 2 2 3 2" xfId="24828"/>
    <cellStyle name="Normal 11 3 2 2 2 2 2 3 3" xfId="24829"/>
    <cellStyle name="Normal 11 3 2 2 2 2 2 4" xfId="24830"/>
    <cellStyle name="Normal 11 3 2 2 2 2 2 4 2" xfId="24831"/>
    <cellStyle name="Normal 11 3 2 2 2 2 2 4 3" xfId="24832"/>
    <cellStyle name="Normal 11 3 2 2 2 2 2 5" xfId="24833"/>
    <cellStyle name="Normal 11 3 2 2 2 2 2 5 2" xfId="24834"/>
    <cellStyle name="Normal 11 3 2 2 2 2 2 5 3" xfId="24835"/>
    <cellStyle name="Normal 11 3 2 2 2 2 2 6" xfId="24836"/>
    <cellStyle name="Normal 11 3 2 2 2 2 2 7" xfId="24837"/>
    <cellStyle name="Normal 11 3 2 2 2 2 3" xfId="24838"/>
    <cellStyle name="Normal 11 3 2 2 2 2 3 2" xfId="24839"/>
    <cellStyle name="Normal 11 3 2 2 2 2 3 3" xfId="24840"/>
    <cellStyle name="Normal 11 3 2 2 2 2 4" xfId="24841"/>
    <cellStyle name="Normal 11 3 2 2 2 2 4 2" xfId="24842"/>
    <cellStyle name="Normal 11 3 2 2 2 2 4 3" xfId="24843"/>
    <cellStyle name="Normal 11 3 2 2 2 2 5" xfId="24844"/>
    <cellStyle name="Normal 11 3 2 2 2 2 5 2" xfId="24845"/>
    <cellStyle name="Normal 11 3 2 2 2 2 5 3" xfId="24846"/>
    <cellStyle name="Normal 11 3 2 2 2 2 6" xfId="24847"/>
    <cellStyle name="Normal 11 3 2 2 2 2 6 2" xfId="24848"/>
    <cellStyle name="Normal 11 3 2 2 2 2 6 3" xfId="24849"/>
    <cellStyle name="Normal 11 3 2 2 2 2 7" xfId="24850"/>
    <cellStyle name="Normal 11 3 2 2 2 2 8" xfId="24851"/>
    <cellStyle name="Normal 11 3 2 2 2 3" xfId="24852"/>
    <cellStyle name="Normal 11 3 2 2 2 3 2" xfId="24853"/>
    <cellStyle name="Normal 11 3 2 2 2 3 2 2" xfId="24854"/>
    <cellStyle name="Normal 11 3 2 2 2 3 2 3" xfId="24855"/>
    <cellStyle name="Normal 11 3 2 2 2 3 3" xfId="24856"/>
    <cellStyle name="Normal 11 3 2 2 2 3 3 2" xfId="24857"/>
    <cellStyle name="Normal 11 3 2 2 2 3 3 3" xfId="24858"/>
    <cellStyle name="Normal 11 3 2 2 2 3 4" xfId="24859"/>
    <cellStyle name="Normal 11 3 2 2 2 3 4 2" xfId="24860"/>
    <cellStyle name="Normal 11 3 2 2 2 3 4 3" xfId="24861"/>
    <cellStyle name="Normal 11 3 2 2 2 3 5" xfId="24862"/>
    <cellStyle name="Normal 11 3 2 2 2 3 5 2" xfId="24863"/>
    <cellStyle name="Normal 11 3 2 2 2 3 5 3" xfId="24864"/>
    <cellStyle name="Normal 11 3 2 2 2 3 6" xfId="24865"/>
    <cellStyle name="Normal 11 3 2 2 2 3 7" xfId="24866"/>
    <cellStyle name="Normal 11 3 2 2 2 4" xfId="24867"/>
    <cellStyle name="Normal 11 3 2 2 2 4 2" xfId="24868"/>
    <cellStyle name="Normal 11 3 2 2 2 4 2 2" xfId="24869"/>
    <cellStyle name="Normal 11 3 2 2 2 4 2 3" xfId="24870"/>
    <cellStyle name="Normal 11 3 2 2 2 4 3" xfId="24871"/>
    <cellStyle name="Normal 11 3 2 2 2 4 3 2" xfId="24872"/>
    <cellStyle name="Normal 11 3 2 2 2 4 3 3" xfId="24873"/>
    <cellStyle name="Normal 11 3 2 2 2 4 4" xfId="24874"/>
    <cellStyle name="Normal 11 3 2 2 2 4 4 2" xfId="24875"/>
    <cellStyle name="Normal 11 3 2 2 2 4 4 3" xfId="24876"/>
    <cellStyle name="Normal 11 3 2 2 2 4 5" xfId="24877"/>
    <cellStyle name="Normal 11 3 2 2 2 4 5 2" xfId="24878"/>
    <cellStyle name="Normal 11 3 2 2 2 4 5 3" xfId="24879"/>
    <cellStyle name="Normal 11 3 2 2 2 4 6" xfId="24880"/>
    <cellStyle name="Normal 11 3 2 2 2 4 7" xfId="24881"/>
    <cellStyle name="Normal 11 3 2 2 2 5" xfId="24882"/>
    <cellStyle name="Normal 11 3 2 2 2 5 2" xfId="24883"/>
    <cellStyle name="Normal 11 3 2 2 2 5 2 2" xfId="24884"/>
    <cellStyle name="Normal 11 3 2 2 2 5 2 3" xfId="24885"/>
    <cellStyle name="Normal 11 3 2 2 2 5 3" xfId="24886"/>
    <cellStyle name="Normal 11 3 2 2 2 5 3 2" xfId="24887"/>
    <cellStyle name="Normal 11 3 2 2 2 5 3 3" xfId="24888"/>
    <cellStyle name="Normal 11 3 2 2 2 5 4" xfId="24889"/>
    <cellStyle name="Normal 11 3 2 2 2 5 4 2" xfId="24890"/>
    <cellStyle name="Normal 11 3 2 2 2 5 4 3" xfId="24891"/>
    <cellStyle name="Normal 11 3 2 2 2 5 5" xfId="24892"/>
    <cellStyle name="Normal 11 3 2 2 2 5 5 2" xfId="24893"/>
    <cellStyle name="Normal 11 3 2 2 2 5 5 3" xfId="24894"/>
    <cellStyle name="Normal 11 3 2 2 2 5 6" xfId="24895"/>
    <cellStyle name="Normal 11 3 2 2 2 5 7" xfId="24896"/>
    <cellStyle name="Normal 11 3 2 2 2 6" xfId="24897"/>
    <cellStyle name="Normal 11 3 2 2 2 6 2" xfId="24898"/>
    <cellStyle name="Normal 11 3 2 2 2 6 3" xfId="24899"/>
    <cellStyle name="Normal 11 3 2 2 2 7" xfId="24900"/>
    <cellStyle name="Normal 11 3 2 2 2 7 2" xfId="24901"/>
    <cellStyle name="Normal 11 3 2 2 2 7 3" xfId="24902"/>
    <cellStyle name="Normal 11 3 2 2 2 8" xfId="24903"/>
    <cellStyle name="Normal 11 3 2 2 2 8 2" xfId="24904"/>
    <cellStyle name="Normal 11 3 2 2 2 8 3" xfId="24905"/>
    <cellStyle name="Normal 11 3 2 2 2 9" xfId="24906"/>
    <cellStyle name="Normal 11 3 2 2 2 9 2" xfId="24907"/>
    <cellStyle name="Normal 11 3 2 2 2 9 3" xfId="24908"/>
    <cellStyle name="Normal 11 3 2 2 3" xfId="24909"/>
    <cellStyle name="Normal 11 3 2 2 3 2" xfId="24910"/>
    <cellStyle name="Normal 11 3 2 2 3 2 2" xfId="24911"/>
    <cellStyle name="Normal 11 3 2 2 3 2 2 2" xfId="24912"/>
    <cellStyle name="Normal 11 3 2 2 3 2 2 3" xfId="24913"/>
    <cellStyle name="Normal 11 3 2 2 3 2 3" xfId="24914"/>
    <cellStyle name="Normal 11 3 2 2 3 2 3 2" xfId="24915"/>
    <cellStyle name="Normal 11 3 2 2 3 2 3 3" xfId="24916"/>
    <cellStyle name="Normal 11 3 2 2 3 2 4" xfId="24917"/>
    <cellStyle name="Normal 11 3 2 2 3 2 4 2" xfId="24918"/>
    <cellStyle name="Normal 11 3 2 2 3 2 4 3" xfId="24919"/>
    <cellStyle name="Normal 11 3 2 2 3 2 5" xfId="24920"/>
    <cellStyle name="Normal 11 3 2 2 3 2 5 2" xfId="24921"/>
    <cellStyle name="Normal 11 3 2 2 3 2 5 3" xfId="24922"/>
    <cellStyle name="Normal 11 3 2 2 3 2 6" xfId="24923"/>
    <cellStyle name="Normal 11 3 2 2 3 2 7" xfId="24924"/>
    <cellStyle name="Normal 11 3 2 2 3 3" xfId="24925"/>
    <cellStyle name="Normal 11 3 2 2 3 3 2" xfId="24926"/>
    <cellStyle name="Normal 11 3 2 2 3 3 3" xfId="24927"/>
    <cellStyle name="Normal 11 3 2 2 3 4" xfId="24928"/>
    <cellStyle name="Normal 11 3 2 2 3 4 2" xfId="24929"/>
    <cellStyle name="Normal 11 3 2 2 3 4 3" xfId="24930"/>
    <cellStyle name="Normal 11 3 2 2 3 5" xfId="24931"/>
    <cellStyle name="Normal 11 3 2 2 3 5 2" xfId="24932"/>
    <cellStyle name="Normal 11 3 2 2 3 5 3" xfId="24933"/>
    <cellStyle name="Normal 11 3 2 2 3 6" xfId="24934"/>
    <cellStyle name="Normal 11 3 2 2 3 6 2" xfId="24935"/>
    <cellStyle name="Normal 11 3 2 2 3 6 3" xfId="24936"/>
    <cellStyle name="Normal 11 3 2 2 3 7" xfId="24937"/>
    <cellStyle name="Normal 11 3 2 2 3 8" xfId="24938"/>
    <cellStyle name="Normal 11 3 2 2 4" xfId="24939"/>
    <cellStyle name="Normal 11 3 2 2 4 2" xfId="24940"/>
    <cellStyle name="Normal 11 3 2 2 4 2 2" xfId="24941"/>
    <cellStyle name="Normal 11 3 2 2 4 2 2 2" xfId="24942"/>
    <cellStyle name="Normal 11 3 2 2 4 2 2 3" xfId="24943"/>
    <cellStyle name="Normal 11 3 2 2 4 2 3" xfId="24944"/>
    <cellStyle name="Normal 11 3 2 2 4 2 3 2" xfId="24945"/>
    <cellStyle name="Normal 11 3 2 2 4 2 3 3" xfId="24946"/>
    <cellStyle name="Normal 11 3 2 2 4 2 4" xfId="24947"/>
    <cellStyle name="Normal 11 3 2 2 4 2 4 2" xfId="24948"/>
    <cellStyle name="Normal 11 3 2 2 4 2 4 3" xfId="24949"/>
    <cellStyle name="Normal 11 3 2 2 4 2 5" xfId="24950"/>
    <cellStyle name="Normal 11 3 2 2 4 2 5 2" xfId="24951"/>
    <cellStyle name="Normal 11 3 2 2 4 2 5 3" xfId="24952"/>
    <cellStyle name="Normal 11 3 2 2 4 2 6" xfId="24953"/>
    <cellStyle name="Normal 11 3 2 2 4 2 7" xfId="24954"/>
    <cellStyle name="Normal 11 3 2 2 4 3" xfId="24955"/>
    <cellStyle name="Normal 11 3 2 2 4 3 2" xfId="24956"/>
    <cellStyle name="Normal 11 3 2 2 4 3 3" xfId="24957"/>
    <cellStyle name="Normal 11 3 2 2 4 4" xfId="24958"/>
    <cellStyle name="Normal 11 3 2 2 4 4 2" xfId="24959"/>
    <cellStyle name="Normal 11 3 2 2 4 4 3" xfId="24960"/>
    <cellStyle name="Normal 11 3 2 2 4 5" xfId="24961"/>
    <cellStyle name="Normal 11 3 2 2 4 5 2" xfId="24962"/>
    <cellStyle name="Normal 11 3 2 2 4 5 3" xfId="24963"/>
    <cellStyle name="Normal 11 3 2 2 4 6" xfId="24964"/>
    <cellStyle name="Normal 11 3 2 2 4 6 2" xfId="24965"/>
    <cellStyle name="Normal 11 3 2 2 4 6 3" xfId="24966"/>
    <cellStyle name="Normal 11 3 2 2 4 7" xfId="24967"/>
    <cellStyle name="Normal 11 3 2 2 4 8" xfId="24968"/>
    <cellStyle name="Normal 11 3 2 2 5" xfId="24969"/>
    <cellStyle name="Normal 11 3 2 2 5 2" xfId="24970"/>
    <cellStyle name="Normal 11 3 2 2 5 2 2" xfId="24971"/>
    <cellStyle name="Normal 11 3 2 2 5 2 3" xfId="24972"/>
    <cellStyle name="Normal 11 3 2 2 5 3" xfId="24973"/>
    <cellStyle name="Normal 11 3 2 2 5 3 2" xfId="24974"/>
    <cellStyle name="Normal 11 3 2 2 5 3 3" xfId="24975"/>
    <cellStyle name="Normal 11 3 2 2 5 4" xfId="24976"/>
    <cellStyle name="Normal 11 3 2 2 5 4 2" xfId="24977"/>
    <cellStyle name="Normal 11 3 2 2 5 4 3" xfId="24978"/>
    <cellStyle name="Normal 11 3 2 2 5 5" xfId="24979"/>
    <cellStyle name="Normal 11 3 2 2 5 5 2" xfId="24980"/>
    <cellStyle name="Normal 11 3 2 2 5 5 3" xfId="24981"/>
    <cellStyle name="Normal 11 3 2 2 5 6" xfId="24982"/>
    <cellStyle name="Normal 11 3 2 2 5 7" xfId="24983"/>
    <cellStyle name="Normal 11 3 2 2 6" xfId="24984"/>
    <cellStyle name="Normal 11 3 2 2 6 2" xfId="24985"/>
    <cellStyle name="Normal 11 3 2 2 6 2 2" xfId="24986"/>
    <cellStyle name="Normal 11 3 2 2 6 2 3" xfId="24987"/>
    <cellStyle name="Normal 11 3 2 2 6 3" xfId="24988"/>
    <cellStyle name="Normal 11 3 2 2 6 3 2" xfId="24989"/>
    <cellStyle name="Normal 11 3 2 2 6 3 3" xfId="24990"/>
    <cellStyle name="Normal 11 3 2 2 6 4" xfId="24991"/>
    <cellStyle name="Normal 11 3 2 2 6 4 2" xfId="24992"/>
    <cellStyle name="Normal 11 3 2 2 6 4 3" xfId="24993"/>
    <cellStyle name="Normal 11 3 2 2 6 5" xfId="24994"/>
    <cellStyle name="Normal 11 3 2 2 6 5 2" xfId="24995"/>
    <cellStyle name="Normal 11 3 2 2 6 5 3" xfId="24996"/>
    <cellStyle name="Normal 11 3 2 2 6 6" xfId="24997"/>
    <cellStyle name="Normal 11 3 2 2 6 7" xfId="24998"/>
    <cellStyle name="Normal 11 3 2 2 7" xfId="24999"/>
    <cellStyle name="Normal 11 3 2 2 7 2" xfId="25000"/>
    <cellStyle name="Normal 11 3 2 2 7 2 2" xfId="25001"/>
    <cellStyle name="Normal 11 3 2 2 7 2 3" xfId="25002"/>
    <cellStyle name="Normal 11 3 2 2 7 3" xfId="25003"/>
    <cellStyle name="Normal 11 3 2 2 7 3 2" xfId="25004"/>
    <cellStyle name="Normal 11 3 2 2 7 3 3" xfId="25005"/>
    <cellStyle name="Normal 11 3 2 2 7 4" xfId="25006"/>
    <cellStyle name="Normal 11 3 2 2 7 4 2" xfId="25007"/>
    <cellStyle name="Normal 11 3 2 2 7 4 3" xfId="25008"/>
    <cellStyle name="Normal 11 3 2 2 7 5" xfId="25009"/>
    <cellStyle name="Normal 11 3 2 2 7 5 2" xfId="25010"/>
    <cellStyle name="Normal 11 3 2 2 7 5 3" xfId="25011"/>
    <cellStyle name="Normal 11 3 2 2 7 6" xfId="25012"/>
    <cellStyle name="Normal 11 3 2 2 7 7" xfId="25013"/>
    <cellStyle name="Normal 11 3 2 2 8" xfId="25014"/>
    <cellStyle name="Normal 11 3 2 2 8 2" xfId="25015"/>
    <cellStyle name="Normal 11 3 2 2 8 2 2" xfId="25016"/>
    <cellStyle name="Normal 11 3 2 2 8 2 3" xfId="25017"/>
    <cellStyle name="Normal 11 3 2 2 8 3" xfId="25018"/>
    <cellStyle name="Normal 11 3 2 2 8 3 2" xfId="25019"/>
    <cellStyle name="Normal 11 3 2 2 8 3 3" xfId="25020"/>
    <cellStyle name="Normal 11 3 2 2 8 4" xfId="25021"/>
    <cellStyle name="Normal 11 3 2 2 8 4 2" xfId="25022"/>
    <cellStyle name="Normal 11 3 2 2 8 4 3" xfId="25023"/>
    <cellStyle name="Normal 11 3 2 2 8 5" xfId="25024"/>
    <cellStyle name="Normal 11 3 2 2 8 5 2" xfId="25025"/>
    <cellStyle name="Normal 11 3 2 2 8 5 3" xfId="25026"/>
    <cellStyle name="Normal 11 3 2 2 8 6" xfId="25027"/>
    <cellStyle name="Normal 11 3 2 2 8 7" xfId="25028"/>
    <cellStyle name="Normal 11 3 2 2 9" xfId="25029"/>
    <cellStyle name="Normal 11 3 2 2 9 2" xfId="25030"/>
    <cellStyle name="Normal 11 3 2 2 9 3" xfId="25031"/>
    <cellStyle name="Normal 11 3 2 3" xfId="25032"/>
    <cellStyle name="Normal 11 3 2 3 10" xfId="25033"/>
    <cellStyle name="Normal 11 3 2 3 11" xfId="25034"/>
    <cellStyle name="Normal 11 3 2 3 2" xfId="25035"/>
    <cellStyle name="Normal 11 3 2 3 2 2" xfId="25036"/>
    <cellStyle name="Normal 11 3 2 3 2 2 2" xfId="25037"/>
    <cellStyle name="Normal 11 3 2 3 2 2 2 2" xfId="25038"/>
    <cellStyle name="Normal 11 3 2 3 2 2 2 3" xfId="25039"/>
    <cellStyle name="Normal 11 3 2 3 2 2 3" xfId="25040"/>
    <cellStyle name="Normal 11 3 2 3 2 2 3 2" xfId="25041"/>
    <cellStyle name="Normal 11 3 2 3 2 2 3 3" xfId="25042"/>
    <cellStyle name="Normal 11 3 2 3 2 2 4" xfId="25043"/>
    <cellStyle name="Normal 11 3 2 3 2 2 4 2" xfId="25044"/>
    <cellStyle name="Normal 11 3 2 3 2 2 4 3" xfId="25045"/>
    <cellStyle name="Normal 11 3 2 3 2 2 5" xfId="25046"/>
    <cellStyle name="Normal 11 3 2 3 2 2 5 2" xfId="25047"/>
    <cellStyle name="Normal 11 3 2 3 2 2 5 3" xfId="25048"/>
    <cellStyle name="Normal 11 3 2 3 2 2 6" xfId="25049"/>
    <cellStyle name="Normal 11 3 2 3 2 2 7" xfId="25050"/>
    <cellStyle name="Normal 11 3 2 3 2 3" xfId="25051"/>
    <cellStyle name="Normal 11 3 2 3 2 3 2" xfId="25052"/>
    <cellStyle name="Normal 11 3 2 3 2 3 3" xfId="25053"/>
    <cellStyle name="Normal 11 3 2 3 2 4" xfId="25054"/>
    <cellStyle name="Normal 11 3 2 3 2 4 2" xfId="25055"/>
    <cellStyle name="Normal 11 3 2 3 2 4 3" xfId="25056"/>
    <cellStyle name="Normal 11 3 2 3 2 5" xfId="25057"/>
    <cellStyle name="Normal 11 3 2 3 2 5 2" xfId="25058"/>
    <cellStyle name="Normal 11 3 2 3 2 5 3" xfId="25059"/>
    <cellStyle name="Normal 11 3 2 3 2 6" xfId="25060"/>
    <cellStyle name="Normal 11 3 2 3 2 6 2" xfId="25061"/>
    <cellStyle name="Normal 11 3 2 3 2 6 3" xfId="25062"/>
    <cellStyle name="Normal 11 3 2 3 2 7" xfId="25063"/>
    <cellStyle name="Normal 11 3 2 3 2 8" xfId="25064"/>
    <cellStyle name="Normal 11 3 2 3 3" xfId="25065"/>
    <cellStyle name="Normal 11 3 2 3 3 2" xfId="25066"/>
    <cellStyle name="Normal 11 3 2 3 3 2 2" xfId="25067"/>
    <cellStyle name="Normal 11 3 2 3 3 2 3" xfId="25068"/>
    <cellStyle name="Normal 11 3 2 3 3 3" xfId="25069"/>
    <cellStyle name="Normal 11 3 2 3 3 3 2" xfId="25070"/>
    <cellStyle name="Normal 11 3 2 3 3 3 3" xfId="25071"/>
    <cellStyle name="Normal 11 3 2 3 3 4" xfId="25072"/>
    <cellStyle name="Normal 11 3 2 3 3 4 2" xfId="25073"/>
    <cellStyle name="Normal 11 3 2 3 3 4 3" xfId="25074"/>
    <cellStyle name="Normal 11 3 2 3 3 5" xfId="25075"/>
    <cellStyle name="Normal 11 3 2 3 3 5 2" xfId="25076"/>
    <cellStyle name="Normal 11 3 2 3 3 5 3" xfId="25077"/>
    <cellStyle name="Normal 11 3 2 3 3 6" xfId="25078"/>
    <cellStyle name="Normal 11 3 2 3 3 7" xfId="25079"/>
    <cellStyle name="Normal 11 3 2 3 4" xfId="25080"/>
    <cellStyle name="Normal 11 3 2 3 4 2" xfId="25081"/>
    <cellStyle name="Normal 11 3 2 3 4 2 2" xfId="25082"/>
    <cellStyle name="Normal 11 3 2 3 4 2 3" xfId="25083"/>
    <cellStyle name="Normal 11 3 2 3 4 3" xfId="25084"/>
    <cellStyle name="Normal 11 3 2 3 4 3 2" xfId="25085"/>
    <cellStyle name="Normal 11 3 2 3 4 3 3" xfId="25086"/>
    <cellStyle name="Normal 11 3 2 3 4 4" xfId="25087"/>
    <cellStyle name="Normal 11 3 2 3 4 4 2" xfId="25088"/>
    <cellStyle name="Normal 11 3 2 3 4 4 3" xfId="25089"/>
    <cellStyle name="Normal 11 3 2 3 4 5" xfId="25090"/>
    <cellStyle name="Normal 11 3 2 3 4 5 2" xfId="25091"/>
    <cellStyle name="Normal 11 3 2 3 4 5 3" xfId="25092"/>
    <cellStyle name="Normal 11 3 2 3 4 6" xfId="25093"/>
    <cellStyle name="Normal 11 3 2 3 4 7" xfId="25094"/>
    <cellStyle name="Normal 11 3 2 3 5" xfId="25095"/>
    <cellStyle name="Normal 11 3 2 3 5 2" xfId="25096"/>
    <cellStyle name="Normal 11 3 2 3 5 2 2" xfId="25097"/>
    <cellStyle name="Normal 11 3 2 3 5 2 3" xfId="25098"/>
    <cellStyle name="Normal 11 3 2 3 5 3" xfId="25099"/>
    <cellStyle name="Normal 11 3 2 3 5 3 2" xfId="25100"/>
    <cellStyle name="Normal 11 3 2 3 5 3 3" xfId="25101"/>
    <cellStyle name="Normal 11 3 2 3 5 4" xfId="25102"/>
    <cellStyle name="Normal 11 3 2 3 5 4 2" xfId="25103"/>
    <cellStyle name="Normal 11 3 2 3 5 4 3" xfId="25104"/>
    <cellStyle name="Normal 11 3 2 3 5 5" xfId="25105"/>
    <cellStyle name="Normal 11 3 2 3 5 5 2" xfId="25106"/>
    <cellStyle name="Normal 11 3 2 3 5 5 3" xfId="25107"/>
    <cellStyle name="Normal 11 3 2 3 5 6" xfId="25108"/>
    <cellStyle name="Normal 11 3 2 3 5 7" xfId="25109"/>
    <cellStyle name="Normal 11 3 2 3 6" xfId="25110"/>
    <cellStyle name="Normal 11 3 2 3 6 2" xfId="25111"/>
    <cellStyle name="Normal 11 3 2 3 6 3" xfId="25112"/>
    <cellStyle name="Normal 11 3 2 3 7" xfId="25113"/>
    <cellStyle name="Normal 11 3 2 3 7 2" xfId="25114"/>
    <cellStyle name="Normal 11 3 2 3 7 3" xfId="25115"/>
    <cellStyle name="Normal 11 3 2 3 8" xfId="25116"/>
    <cellStyle name="Normal 11 3 2 3 8 2" xfId="25117"/>
    <cellStyle name="Normal 11 3 2 3 8 3" xfId="25118"/>
    <cellStyle name="Normal 11 3 2 3 9" xfId="25119"/>
    <cellStyle name="Normal 11 3 2 3 9 2" xfId="25120"/>
    <cellStyle name="Normal 11 3 2 3 9 3" xfId="25121"/>
    <cellStyle name="Normal 11 3 2 4" xfId="25122"/>
    <cellStyle name="Normal 11 3 2 4 2" xfId="25123"/>
    <cellStyle name="Normal 11 3 2 4 2 2" xfId="25124"/>
    <cellStyle name="Normal 11 3 2 4 2 2 2" xfId="25125"/>
    <cellStyle name="Normal 11 3 2 4 2 2 3" xfId="25126"/>
    <cellStyle name="Normal 11 3 2 4 2 3" xfId="25127"/>
    <cellStyle name="Normal 11 3 2 4 2 3 2" xfId="25128"/>
    <cellStyle name="Normal 11 3 2 4 2 3 3" xfId="25129"/>
    <cellStyle name="Normal 11 3 2 4 2 4" xfId="25130"/>
    <cellStyle name="Normal 11 3 2 4 2 4 2" xfId="25131"/>
    <cellStyle name="Normal 11 3 2 4 2 4 3" xfId="25132"/>
    <cellStyle name="Normal 11 3 2 4 2 5" xfId="25133"/>
    <cellStyle name="Normal 11 3 2 4 2 5 2" xfId="25134"/>
    <cellStyle name="Normal 11 3 2 4 2 5 3" xfId="25135"/>
    <cellStyle name="Normal 11 3 2 4 2 6" xfId="25136"/>
    <cellStyle name="Normal 11 3 2 4 2 7" xfId="25137"/>
    <cellStyle name="Normal 11 3 2 4 3" xfId="25138"/>
    <cellStyle name="Normal 11 3 2 4 3 2" xfId="25139"/>
    <cellStyle name="Normal 11 3 2 4 3 3" xfId="25140"/>
    <cellStyle name="Normal 11 3 2 4 4" xfId="25141"/>
    <cellStyle name="Normal 11 3 2 4 4 2" xfId="25142"/>
    <cellStyle name="Normal 11 3 2 4 4 3" xfId="25143"/>
    <cellStyle name="Normal 11 3 2 4 5" xfId="25144"/>
    <cellStyle name="Normal 11 3 2 4 5 2" xfId="25145"/>
    <cellStyle name="Normal 11 3 2 4 5 3" xfId="25146"/>
    <cellStyle name="Normal 11 3 2 4 6" xfId="25147"/>
    <cellStyle name="Normal 11 3 2 4 6 2" xfId="25148"/>
    <cellStyle name="Normal 11 3 2 4 6 3" xfId="25149"/>
    <cellStyle name="Normal 11 3 2 4 7" xfId="25150"/>
    <cellStyle name="Normal 11 3 2 4 8" xfId="25151"/>
    <cellStyle name="Normal 11 3 2 5" xfId="25152"/>
    <cellStyle name="Normal 11 3 2 5 2" xfId="25153"/>
    <cellStyle name="Normal 11 3 2 5 2 2" xfId="25154"/>
    <cellStyle name="Normal 11 3 2 5 2 2 2" xfId="25155"/>
    <cellStyle name="Normal 11 3 2 5 2 2 3" xfId="25156"/>
    <cellStyle name="Normal 11 3 2 5 2 3" xfId="25157"/>
    <cellStyle name="Normal 11 3 2 5 2 3 2" xfId="25158"/>
    <cellStyle name="Normal 11 3 2 5 2 3 3" xfId="25159"/>
    <cellStyle name="Normal 11 3 2 5 2 4" xfId="25160"/>
    <cellStyle name="Normal 11 3 2 5 2 4 2" xfId="25161"/>
    <cellStyle name="Normal 11 3 2 5 2 4 3" xfId="25162"/>
    <cellStyle name="Normal 11 3 2 5 2 5" xfId="25163"/>
    <cellStyle name="Normal 11 3 2 5 2 5 2" xfId="25164"/>
    <cellStyle name="Normal 11 3 2 5 2 5 3" xfId="25165"/>
    <cellStyle name="Normal 11 3 2 5 2 6" xfId="25166"/>
    <cellStyle name="Normal 11 3 2 5 2 7" xfId="25167"/>
    <cellStyle name="Normal 11 3 2 5 3" xfId="25168"/>
    <cellStyle name="Normal 11 3 2 5 3 2" xfId="25169"/>
    <cellStyle name="Normal 11 3 2 5 3 3" xfId="25170"/>
    <cellStyle name="Normal 11 3 2 5 4" xfId="25171"/>
    <cellStyle name="Normal 11 3 2 5 4 2" xfId="25172"/>
    <cellStyle name="Normal 11 3 2 5 4 3" xfId="25173"/>
    <cellStyle name="Normal 11 3 2 5 5" xfId="25174"/>
    <cellStyle name="Normal 11 3 2 5 5 2" xfId="25175"/>
    <cellStyle name="Normal 11 3 2 5 5 3" xfId="25176"/>
    <cellStyle name="Normal 11 3 2 5 6" xfId="25177"/>
    <cellStyle name="Normal 11 3 2 5 6 2" xfId="25178"/>
    <cellStyle name="Normal 11 3 2 5 6 3" xfId="25179"/>
    <cellStyle name="Normal 11 3 2 5 7" xfId="25180"/>
    <cellStyle name="Normal 11 3 2 5 8" xfId="25181"/>
    <cellStyle name="Normal 11 3 2 6" xfId="25182"/>
    <cellStyle name="Normal 11 3 2 6 2" xfId="25183"/>
    <cellStyle name="Normal 11 3 2 6 2 2" xfId="25184"/>
    <cellStyle name="Normal 11 3 2 6 2 3" xfId="25185"/>
    <cellStyle name="Normal 11 3 2 6 3" xfId="25186"/>
    <cellStyle name="Normal 11 3 2 6 3 2" xfId="25187"/>
    <cellStyle name="Normal 11 3 2 6 3 3" xfId="25188"/>
    <cellStyle name="Normal 11 3 2 6 4" xfId="25189"/>
    <cellStyle name="Normal 11 3 2 6 4 2" xfId="25190"/>
    <cellStyle name="Normal 11 3 2 6 4 3" xfId="25191"/>
    <cellStyle name="Normal 11 3 2 6 5" xfId="25192"/>
    <cellStyle name="Normal 11 3 2 6 5 2" xfId="25193"/>
    <cellStyle name="Normal 11 3 2 6 5 3" xfId="25194"/>
    <cellStyle name="Normal 11 3 2 6 6" xfId="25195"/>
    <cellStyle name="Normal 11 3 2 6 7" xfId="25196"/>
    <cellStyle name="Normal 11 3 2 7" xfId="25197"/>
    <cellStyle name="Normal 11 3 2 7 2" xfId="25198"/>
    <cellStyle name="Normal 11 3 2 7 2 2" xfId="25199"/>
    <cellStyle name="Normal 11 3 2 7 2 3" xfId="25200"/>
    <cellStyle name="Normal 11 3 2 7 3" xfId="25201"/>
    <cellStyle name="Normal 11 3 2 7 3 2" xfId="25202"/>
    <cellStyle name="Normal 11 3 2 7 3 3" xfId="25203"/>
    <cellStyle name="Normal 11 3 2 7 4" xfId="25204"/>
    <cellStyle name="Normal 11 3 2 7 4 2" xfId="25205"/>
    <cellStyle name="Normal 11 3 2 7 4 3" xfId="25206"/>
    <cellStyle name="Normal 11 3 2 7 5" xfId="25207"/>
    <cellStyle name="Normal 11 3 2 7 5 2" xfId="25208"/>
    <cellStyle name="Normal 11 3 2 7 5 3" xfId="25209"/>
    <cellStyle name="Normal 11 3 2 7 6" xfId="25210"/>
    <cellStyle name="Normal 11 3 2 7 7" xfId="25211"/>
    <cellStyle name="Normal 11 3 2 8" xfId="25212"/>
    <cellStyle name="Normal 11 3 2 8 2" xfId="25213"/>
    <cellStyle name="Normal 11 3 2 8 2 2" xfId="25214"/>
    <cellStyle name="Normal 11 3 2 8 2 3" xfId="25215"/>
    <cellStyle name="Normal 11 3 2 8 3" xfId="25216"/>
    <cellStyle name="Normal 11 3 2 8 3 2" xfId="25217"/>
    <cellStyle name="Normal 11 3 2 8 3 3" xfId="25218"/>
    <cellStyle name="Normal 11 3 2 8 4" xfId="25219"/>
    <cellStyle name="Normal 11 3 2 8 4 2" xfId="25220"/>
    <cellStyle name="Normal 11 3 2 8 4 3" xfId="25221"/>
    <cellStyle name="Normal 11 3 2 8 5" xfId="25222"/>
    <cellStyle name="Normal 11 3 2 8 5 2" xfId="25223"/>
    <cellStyle name="Normal 11 3 2 8 5 3" xfId="25224"/>
    <cellStyle name="Normal 11 3 2 8 6" xfId="25225"/>
    <cellStyle name="Normal 11 3 2 8 7" xfId="25226"/>
    <cellStyle name="Normal 11 3 2 9" xfId="25227"/>
    <cellStyle name="Normal 11 3 2 9 2" xfId="25228"/>
    <cellStyle name="Normal 11 3 2 9 2 2" xfId="25229"/>
    <cellStyle name="Normal 11 3 2 9 2 3" xfId="25230"/>
    <cellStyle name="Normal 11 3 2 9 3" xfId="25231"/>
    <cellStyle name="Normal 11 3 2 9 3 2" xfId="25232"/>
    <cellStyle name="Normal 11 3 2 9 3 3" xfId="25233"/>
    <cellStyle name="Normal 11 3 2 9 4" xfId="25234"/>
    <cellStyle name="Normal 11 3 2 9 4 2" xfId="25235"/>
    <cellStyle name="Normal 11 3 2 9 4 3" xfId="25236"/>
    <cellStyle name="Normal 11 3 2 9 5" xfId="25237"/>
    <cellStyle name="Normal 11 3 2 9 5 2" xfId="25238"/>
    <cellStyle name="Normal 11 3 2 9 5 3" xfId="25239"/>
    <cellStyle name="Normal 11 3 2 9 6" xfId="25240"/>
    <cellStyle name="Normal 11 3 2 9 7" xfId="25241"/>
    <cellStyle name="Normal 11 3 3" xfId="25242"/>
    <cellStyle name="Normal 11 3 3 10" xfId="25243"/>
    <cellStyle name="Normal 11 3 3 10 2" xfId="25244"/>
    <cellStyle name="Normal 11 3 3 10 3" xfId="25245"/>
    <cellStyle name="Normal 11 3 3 11" xfId="25246"/>
    <cellStyle name="Normal 11 3 3 11 2" xfId="25247"/>
    <cellStyle name="Normal 11 3 3 11 3" xfId="25248"/>
    <cellStyle name="Normal 11 3 3 12" xfId="25249"/>
    <cellStyle name="Normal 11 3 3 12 2" xfId="25250"/>
    <cellStyle name="Normal 11 3 3 12 3" xfId="25251"/>
    <cellStyle name="Normal 11 3 3 13" xfId="25252"/>
    <cellStyle name="Normal 11 3 3 14" xfId="25253"/>
    <cellStyle name="Normal 11 3 3 2" xfId="25254"/>
    <cellStyle name="Normal 11 3 3 2 10" xfId="25255"/>
    <cellStyle name="Normal 11 3 3 2 11" xfId="25256"/>
    <cellStyle name="Normal 11 3 3 2 2" xfId="25257"/>
    <cellStyle name="Normal 11 3 3 2 2 2" xfId="25258"/>
    <cellStyle name="Normal 11 3 3 2 2 2 2" xfId="25259"/>
    <cellStyle name="Normal 11 3 3 2 2 2 2 2" xfId="25260"/>
    <cellStyle name="Normal 11 3 3 2 2 2 2 3" xfId="25261"/>
    <cellStyle name="Normal 11 3 3 2 2 2 3" xfId="25262"/>
    <cellStyle name="Normal 11 3 3 2 2 2 3 2" xfId="25263"/>
    <cellStyle name="Normal 11 3 3 2 2 2 3 3" xfId="25264"/>
    <cellStyle name="Normal 11 3 3 2 2 2 4" xfId="25265"/>
    <cellStyle name="Normal 11 3 3 2 2 2 4 2" xfId="25266"/>
    <cellStyle name="Normal 11 3 3 2 2 2 4 3" xfId="25267"/>
    <cellStyle name="Normal 11 3 3 2 2 2 5" xfId="25268"/>
    <cellStyle name="Normal 11 3 3 2 2 2 5 2" xfId="25269"/>
    <cellStyle name="Normal 11 3 3 2 2 2 5 3" xfId="25270"/>
    <cellStyle name="Normal 11 3 3 2 2 2 6" xfId="25271"/>
    <cellStyle name="Normal 11 3 3 2 2 2 7" xfId="25272"/>
    <cellStyle name="Normal 11 3 3 2 2 3" xfId="25273"/>
    <cellStyle name="Normal 11 3 3 2 2 3 2" xfId="25274"/>
    <cellStyle name="Normal 11 3 3 2 2 3 3" xfId="25275"/>
    <cellStyle name="Normal 11 3 3 2 2 4" xfId="25276"/>
    <cellStyle name="Normal 11 3 3 2 2 4 2" xfId="25277"/>
    <cellStyle name="Normal 11 3 3 2 2 4 3" xfId="25278"/>
    <cellStyle name="Normal 11 3 3 2 2 5" xfId="25279"/>
    <cellStyle name="Normal 11 3 3 2 2 5 2" xfId="25280"/>
    <cellStyle name="Normal 11 3 3 2 2 5 3" xfId="25281"/>
    <cellStyle name="Normal 11 3 3 2 2 6" xfId="25282"/>
    <cellStyle name="Normal 11 3 3 2 2 6 2" xfId="25283"/>
    <cellStyle name="Normal 11 3 3 2 2 6 3" xfId="25284"/>
    <cellStyle name="Normal 11 3 3 2 2 7" xfId="25285"/>
    <cellStyle name="Normal 11 3 3 2 2 8" xfId="25286"/>
    <cellStyle name="Normal 11 3 3 2 3" xfId="25287"/>
    <cellStyle name="Normal 11 3 3 2 3 2" xfId="25288"/>
    <cellStyle name="Normal 11 3 3 2 3 2 2" xfId="25289"/>
    <cellStyle name="Normal 11 3 3 2 3 2 3" xfId="25290"/>
    <cellStyle name="Normal 11 3 3 2 3 3" xfId="25291"/>
    <cellStyle name="Normal 11 3 3 2 3 3 2" xfId="25292"/>
    <cellStyle name="Normal 11 3 3 2 3 3 3" xfId="25293"/>
    <cellStyle name="Normal 11 3 3 2 3 4" xfId="25294"/>
    <cellStyle name="Normal 11 3 3 2 3 4 2" xfId="25295"/>
    <cellStyle name="Normal 11 3 3 2 3 4 3" xfId="25296"/>
    <cellStyle name="Normal 11 3 3 2 3 5" xfId="25297"/>
    <cellStyle name="Normal 11 3 3 2 3 5 2" xfId="25298"/>
    <cellStyle name="Normal 11 3 3 2 3 5 3" xfId="25299"/>
    <cellStyle name="Normal 11 3 3 2 3 6" xfId="25300"/>
    <cellStyle name="Normal 11 3 3 2 3 7" xfId="25301"/>
    <cellStyle name="Normal 11 3 3 2 4" xfId="25302"/>
    <cellStyle name="Normal 11 3 3 2 4 2" xfId="25303"/>
    <cellStyle name="Normal 11 3 3 2 4 2 2" xfId="25304"/>
    <cellStyle name="Normal 11 3 3 2 4 2 3" xfId="25305"/>
    <cellStyle name="Normal 11 3 3 2 4 3" xfId="25306"/>
    <cellStyle name="Normal 11 3 3 2 4 3 2" xfId="25307"/>
    <cellStyle name="Normal 11 3 3 2 4 3 3" xfId="25308"/>
    <cellStyle name="Normal 11 3 3 2 4 4" xfId="25309"/>
    <cellStyle name="Normal 11 3 3 2 4 4 2" xfId="25310"/>
    <cellStyle name="Normal 11 3 3 2 4 4 3" xfId="25311"/>
    <cellStyle name="Normal 11 3 3 2 4 5" xfId="25312"/>
    <cellStyle name="Normal 11 3 3 2 4 5 2" xfId="25313"/>
    <cellStyle name="Normal 11 3 3 2 4 5 3" xfId="25314"/>
    <cellStyle name="Normal 11 3 3 2 4 6" xfId="25315"/>
    <cellStyle name="Normal 11 3 3 2 4 7" xfId="25316"/>
    <cellStyle name="Normal 11 3 3 2 5" xfId="25317"/>
    <cellStyle name="Normal 11 3 3 2 5 2" xfId="25318"/>
    <cellStyle name="Normal 11 3 3 2 5 2 2" xfId="25319"/>
    <cellStyle name="Normal 11 3 3 2 5 2 3" xfId="25320"/>
    <cellStyle name="Normal 11 3 3 2 5 3" xfId="25321"/>
    <cellStyle name="Normal 11 3 3 2 5 3 2" xfId="25322"/>
    <cellStyle name="Normal 11 3 3 2 5 3 3" xfId="25323"/>
    <cellStyle name="Normal 11 3 3 2 5 4" xfId="25324"/>
    <cellStyle name="Normal 11 3 3 2 5 4 2" xfId="25325"/>
    <cellStyle name="Normal 11 3 3 2 5 4 3" xfId="25326"/>
    <cellStyle name="Normal 11 3 3 2 5 5" xfId="25327"/>
    <cellStyle name="Normal 11 3 3 2 5 5 2" xfId="25328"/>
    <cellStyle name="Normal 11 3 3 2 5 5 3" xfId="25329"/>
    <cellStyle name="Normal 11 3 3 2 5 6" xfId="25330"/>
    <cellStyle name="Normal 11 3 3 2 5 7" xfId="25331"/>
    <cellStyle name="Normal 11 3 3 2 6" xfId="25332"/>
    <cellStyle name="Normal 11 3 3 2 6 2" xfId="25333"/>
    <cellStyle name="Normal 11 3 3 2 6 3" xfId="25334"/>
    <cellStyle name="Normal 11 3 3 2 7" xfId="25335"/>
    <cellStyle name="Normal 11 3 3 2 7 2" xfId="25336"/>
    <cellStyle name="Normal 11 3 3 2 7 3" xfId="25337"/>
    <cellStyle name="Normal 11 3 3 2 8" xfId="25338"/>
    <cellStyle name="Normal 11 3 3 2 8 2" xfId="25339"/>
    <cellStyle name="Normal 11 3 3 2 8 3" xfId="25340"/>
    <cellStyle name="Normal 11 3 3 2 9" xfId="25341"/>
    <cellStyle name="Normal 11 3 3 2 9 2" xfId="25342"/>
    <cellStyle name="Normal 11 3 3 2 9 3" xfId="25343"/>
    <cellStyle name="Normal 11 3 3 3" xfId="25344"/>
    <cellStyle name="Normal 11 3 3 3 2" xfId="25345"/>
    <cellStyle name="Normal 11 3 3 3 2 2" xfId="25346"/>
    <cellStyle name="Normal 11 3 3 3 2 2 2" xfId="25347"/>
    <cellStyle name="Normal 11 3 3 3 2 2 3" xfId="25348"/>
    <cellStyle name="Normal 11 3 3 3 2 3" xfId="25349"/>
    <cellStyle name="Normal 11 3 3 3 2 3 2" xfId="25350"/>
    <cellStyle name="Normal 11 3 3 3 2 3 3" xfId="25351"/>
    <cellStyle name="Normal 11 3 3 3 2 4" xfId="25352"/>
    <cellStyle name="Normal 11 3 3 3 2 4 2" xfId="25353"/>
    <cellStyle name="Normal 11 3 3 3 2 4 3" xfId="25354"/>
    <cellStyle name="Normal 11 3 3 3 2 5" xfId="25355"/>
    <cellStyle name="Normal 11 3 3 3 2 5 2" xfId="25356"/>
    <cellStyle name="Normal 11 3 3 3 2 5 3" xfId="25357"/>
    <cellStyle name="Normal 11 3 3 3 2 6" xfId="25358"/>
    <cellStyle name="Normal 11 3 3 3 2 7" xfId="25359"/>
    <cellStyle name="Normal 11 3 3 3 3" xfId="25360"/>
    <cellStyle name="Normal 11 3 3 3 3 2" xfId="25361"/>
    <cellStyle name="Normal 11 3 3 3 3 3" xfId="25362"/>
    <cellStyle name="Normal 11 3 3 3 4" xfId="25363"/>
    <cellStyle name="Normal 11 3 3 3 4 2" xfId="25364"/>
    <cellStyle name="Normal 11 3 3 3 4 3" xfId="25365"/>
    <cellStyle name="Normal 11 3 3 3 5" xfId="25366"/>
    <cellStyle name="Normal 11 3 3 3 5 2" xfId="25367"/>
    <cellStyle name="Normal 11 3 3 3 5 3" xfId="25368"/>
    <cellStyle name="Normal 11 3 3 3 6" xfId="25369"/>
    <cellStyle name="Normal 11 3 3 3 6 2" xfId="25370"/>
    <cellStyle name="Normal 11 3 3 3 6 3" xfId="25371"/>
    <cellStyle name="Normal 11 3 3 3 7" xfId="25372"/>
    <cellStyle name="Normal 11 3 3 3 8" xfId="25373"/>
    <cellStyle name="Normal 11 3 3 4" xfId="25374"/>
    <cellStyle name="Normal 11 3 3 4 2" xfId="25375"/>
    <cellStyle name="Normal 11 3 3 4 2 2" xfId="25376"/>
    <cellStyle name="Normal 11 3 3 4 2 2 2" xfId="25377"/>
    <cellStyle name="Normal 11 3 3 4 2 2 3" xfId="25378"/>
    <cellStyle name="Normal 11 3 3 4 2 3" xfId="25379"/>
    <cellStyle name="Normal 11 3 3 4 2 3 2" xfId="25380"/>
    <cellStyle name="Normal 11 3 3 4 2 3 3" xfId="25381"/>
    <cellStyle name="Normal 11 3 3 4 2 4" xfId="25382"/>
    <cellStyle name="Normal 11 3 3 4 2 4 2" xfId="25383"/>
    <cellStyle name="Normal 11 3 3 4 2 4 3" xfId="25384"/>
    <cellStyle name="Normal 11 3 3 4 2 5" xfId="25385"/>
    <cellStyle name="Normal 11 3 3 4 2 5 2" xfId="25386"/>
    <cellStyle name="Normal 11 3 3 4 2 5 3" xfId="25387"/>
    <cellStyle name="Normal 11 3 3 4 2 6" xfId="25388"/>
    <cellStyle name="Normal 11 3 3 4 2 7" xfId="25389"/>
    <cellStyle name="Normal 11 3 3 4 3" xfId="25390"/>
    <cellStyle name="Normal 11 3 3 4 3 2" xfId="25391"/>
    <cellStyle name="Normal 11 3 3 4 3 3" xfId="25392"/>
    <cellStyle name="Normal 11 3 3 4 4" xfId="25393"/>
    <cellStyle name="Normal 11 3 3 4 4 2" xfId="25394"/>
    <cellStyle name="Normal 11 3 3 4 4 3" xfId="25395"/>
    <cellStyle name="Normal 11 3 3 4 5" xfId="25396"/>
    <cellStyle name="Normal 11 3 3 4 5 2" xfId="25397"/>
    <cellStyle name="Normal 11 3 3 4 5 3" xfId="25398"/>
    <cellStyle name="Normal 11 3 3 4 6" xfId="25399"/>
    <cellStyle name="Normal 11 3 3 4 6 2" xfId="25400"/>
    <cellStyle name="Normal 11 3 3 4 6 3" xfId="25401"/>
    <cellStyle name="Normal 11 3 3 4 7" xfId="25402"/>
    <cellStyle name="Normal 11 3 3 4 8" xfId="25403"/>
    <cellStyle name="Normal 11 3 3 5" xfId="25404"/>
    <cellStyle name="Normal 11 3 3 5 2" xfId="25405"/>
    <cellStyle name="Normal 11 3 3 5 2 2" xfId="25406"/>
    <cellStyle name="Normal 11 3 3 5 2 3" xfId="25407"/>
    <cellStyle name="Normal 11 3 3 5 3" xfId="25408"/>
    <cellStyle name="Normal 11 3 3 5 3 2" xfId="25409"/>
    <cellStyle name="Normal 11 3 3 5 3 3" xfId="25410"/>
    <cellStyle name="Normal 11 3 3 5 4" xfId="25411"/>
    <cellStyle name="Normal 11 3 3 5 4 2" xfId="25412"/>
    <cellStyle name="Normal 11 3 3 5 4 3" xfId="25413"/>
    <cellStyle name="Normal 11 3 3 5 5" xfId="25414"/>
    <cellStyle name="Normal 11 3 3 5 5 2" xfId="25415"/>
    <cellStyle name="Normal 11 3 3 5 5 3" xfId="25416"/>
    <cellStyle name="Normal 11 3 3 5 6" xfId="25417"/>
    <cellStyle name="Normal 11 3 3 5 7" xfId="25418"/>
    <cellStyle name="Normal 11 3 3 6" xfId="25419"/>
    <cellStyle name="Normal 11 3 3 6 2" xfId="25420"/>
    <cellStyle name="Normal 11 3 3 6 2 2" xfId="25421"/>
    <cellStyle name="Normal 11 3 3 6 2 3" xfId="25422"/>
    <cellStyle name="Normal 11 3 3 6 3" xfId="25423"/>
    <cellStyle name="Normal 11 3 3 6 3 2" xfId="25424"/>
    <cellStyle name="Normal 11 3 3 6 3 3" xfId="25425"/>
    <cellStyle name="Normal 11 3 3 6 4" xfId="25426"/>
    <cellStyle name="Normal 11 3 3 6 4 2" xfId="25427"/>
    <cellStyle name="Normal 11 3 3 6 4 3" xfId="25428"/>
    <cellStyle name="Normal 11 3 3 6 5" xfId="25429"/>
    <cellStyle name="Normal 11 3 3 6 5 2" xfId="25430"/>
    <cellStyle name="Normal 11 3 3 6 5 3" xfId="25431"/>
    <cellStyle name="Normal 11 3 3 6 6" xfId="25432"/>
    <cellStyle name="Normal 11 3 3 6 7" xfId="25433"/>
    <cellStyle name="Normal 11 3 3 7" xfId="25434"/>
    <cellStyle name="Normal 11 3 3 7 2" xfId="25435"/>
    <cellStyle name="Normal 11 3 3 7 2 2" xfId="25436"/>
    <cellStyle name="Normal 11 3 3 7 2 3" xfId="25437"/>
    <cellStyle name="Normal 11 3 3 7 3" xfId="25438"/>
    <cellStyle name="Normal 11 3 3 7 3 2" xfId="25439"/>
    <cellStyle name="Normal 11 3 3 7 3 3" xfId="25440"/>
    <cellStyle name="Normal 11 3 3 7 4" xfId="25441"/>
    <cellStyle name="Normal 11 3 3 7 4 2" xfId="25442"/>
    <cellStyle name="Normal 11 3 3 7 4 3" xfId="25443"/>
    <cellStyle name="Normal 11 3 3 7 5" xfId="25444"/>
    <cellStyle name="Normal 11 3 3 7 5 2" xfId="25445"/>
    <cellStyle name="Normal 11 3 3 7 5 3" xfId="25446"/>
    <cellStyle name="Normal 11 3 3 7 6" xfId="25447"/>
    <cellStyle name="Normal 11 3 3 7 7" xfId="25448"/>
    <cellStyle name="Normal 11 3 3 8" xfId="25449"/>
    <cellStyle name="Normal 11 3 3 8 2" xfId="25450"/>
    <cellStyle name="Normal 11 3 3 8 2 2" xfId="25451"/>
    <cellStyle name="Normal 11 3 3 8 2 3" xfId="25452"/>
    <cellStyle name="Normal 11 3 3 8 3" xfId="25453"/>
    <cellStyle name="Normal 11 3 3 8 3 2" xfId="25454"/>
    <cellStyle name="Normal 11 3 3 8 3 3" xfId="25455"/>
    <cellStyle name="Normal 11 3 3 8 4" xfId="25456"/>
    <cellStyle name="Normal 11 3 3 8 4 2" xfId="25457"/>
    <cellStyle name="Normal 11 3 3 8 4 3" xfId="25458"/>
    <cellStyle name="Normal 11 3 3 8 5" xfId="25459"/>
    <cellStyle name="Normal 11 3 3 8 5 2" xfId="25460"/>
    <cellStyle name="Normal 11 3 3 8 5 3" xfId="25461"/>
    <cellStyle name="Normal 11 3 3 8 6" xfId="25462"/>
    <cellStyle name="Normal 11 3 3 8 7" xfId="25463"/>
    <cellStyle name="Normal 11 3 3 9" xfId="25464"/>
    <cellStyle name="Normal 11 3 3 9 2" xfId="25465"/>
    <cellStyle name="Normal 11 3 3 9 3" xfId="25466"/>
    <cellStyle name="Normal 11 3 4" xfId="25467"/>
    <cellStyle name="Normal 11 3 4 10" xfId="25468"/>
    <cellStyle name="Normal 11 3 4 11" xfId="25469"/>
    <cellStyle name="Normal 11 3 4 2" xfId="25470"/>
    <cellStyle name="Normal 11 3 4 2 2" xfId="25471"/>
    <cellStyle name="Normal 11 3 4 2 2 2" xfId="25472"/>
    <cellStyle name="Normal 11 3 4 2 2 2 2" xfId="25473"/>
    <cellStyle name="Normal 11 3 4 2 2 2 3" xfId="25474"/>
    <cellStyle name="Normal 11 3 4 2 2 3" xfId="25475"/>
    <cellStyle name="Normal 11 3 4 2 2 3 2" xfId="25476"/>
    <cellStyle name="Normal 11 3 4 2 2 3 3" xfId="25477"/>
    <cellStyle name="Normal 11 3 4 2 2 4" xfId="25478"/>
    <cellStyle name="Normal 11 3 4 2 2 4 2" xfId="25479"/>
    <cellStyle name="Normal 11 3 4 2 2 4 3" xfId="25480"/>
    <cellStyle name="Normal 11 3 4 2 2 5" xfId="25481"/>
    <cellStyle name="Normal 11 3 4 2 2 5 2" xfId="25482"/>
    <cellStyle name="Normal 11 3 4 2 2 5 3" xfId="25483"/>
    <cellStyle name="Normal 11 3 4 2 2 6" xfId="25484"/>
    <cellStyle name="Normal 11 3 4 2 2 7" xfId="25485"/>
    <cellStyle name="Normal 11 3 4 2 3" xfId="25486"/>
    <cellStyle name="Normal 11 3 4 2 3 2" xfId="25487"/>
    <cellStyle name="Normal 11 3 4 2 3 3" xfId="25488"/>
    <cellStyle name="Normal 11 3 4 2 4" xfId="25489"/>
    <cellStyle name="Normal 11 3 4 2 4 2" xfId="25490"/>
    <cellStyle name="Normal 11 3 4 2 4 3" xfId="25491"/>
    <cellStyle name="Normal 11 3 4 2 5" xfId="25492"/>
    <cellStyle name="Normal 11 3 4 2 5 2" xfId="25493"/>
    <cellStyle name="Normal 11 3 4 2 5 3" xfId="25494"/>
    <cellStyle name="Normal 11 3 4 2 6" xfId="25495"/>
    <cellStyle name="Normal 11 3 4 2 6 2" xfId="25496"/>
    <cellStyle name="Normal 11 3 4 2 6 3" xfId="25497"/>
    <cellStyle name="Normal 11 3 4 2 7" xfId="25498"/>
    <cellStyle name="Normal 11 3 4 2 8" xfId="25499"/>
    <cellStyle name="Normal 11 3 4 3" xfId="25500"/>
    <cellStyle name="Normal 11 3 4 3 2" xfId="25501"/>
    <cellStyle name="Normal 11 3 4 3 2 2" xfId="25502"/>
    <cellStyle name="Normal 11 3 4 3 2 3" xfId="25503"/>
    <cellStyle name="Normal 11 3 4 3 3" xfId="25504"/>
    <cellStyle name="Normal 11 3 4 3 3 2" xfId="25505"/>
    <cellStyle name="Normal 11 3 4 3 3 3" xfId="25506"/>
    <cellStyle name="Normal 11 3 4 3 4" xfId="25507"/>
    <cellStyle name="Normal 11 3 4 3 4 2" xfId="25508"/>
    <cellStyle name="Normal 11 3 4 3 4 3" xfId="25509"/>
    <cellStyle name="Normal 11 3 4 3 5" xfId="25510"/>
    <cellStyle name="Normal 11 3 4 3 5 2" xfId="25511"/>
    <cellStyle name="Normal 11 3 4 3 5 3" xfId="25512"/>
    <cellStyle name="Normal 11 3 4 3 6" xfId="25513"/>
    <cellStyle name="Normal 11 3 4 3 7" xfId="25514"/>
    <cellStyle name="Normal 11 3 4 4" xfId="25515"/>
    <cellStyle name="Normal 11 3 4 4 2" xfId="25516"/>
    <cellStyle name="Normal 11 3 4 4 2 2" xfId="25517"/>
    <cellStyle name="Normal 11 3 4 4 2 3" xfId="25518"/>
    <cellStyle name="Normal 11 3 4 4 3" xfId="25519"/>
    <cellStyle name="Normal 11 3 4 4 3 2" xfId="25520"/>
    <cellStyle name="Normal 11 3 4 4 3 3" xfId="25521"/>
    <cellStyle name="Normal 11 3 4 4 4" xfId="25522"/>
    <cellStyle name="Normal 11 3 4 4 4 2" xfId="25523"/>
    <cellStyle name="Normal 11 3 4 4 4 3" xfId="25524"/>
    <cellStyle name="Normal 11 3 4 4 5" xfId="25525"/>
    <cellStyle name="Normal 11 3 4 4 5 2" xfId="25526"/>
    <cellStyle name="Normal 11 3 4 4 5 3" xfId="25527"/>
    <cellStyle name="Normal 11 3 4 4 6" xfId="25528"/>
    <cellStyle name="Normal 11 3 4 4 7" xfId="25529"/>
    <cellStyle name="Normal 11 3 4 5" xfId="25530"/>
    <cellStyle name="Normal 11 3 4 5 2" xfId="25531"/>
    <cellStyle name="Normal 11 3 4 5 2 2" xfId="25532"/>
    <cellStyle name="Normal 11 3 4 5 2 3" xfId="25533"/>
    <cellStyle name="Normal 11 3 4 5 3" xfId="25534"/>
    <cellStyle name="Normal 11 3 4 5 3 2" xfId="25535"/>
    <cellStyle name="Normal 11 3 4 5 3 3" xfId="25536"/>
    <cellStyle name="Normal 11 3 4 5 4" xfId="25537"/>
    <cellStyle name="Normal 11 3 4 5 4 2" xfId="25538"/>
    <cellStyle name="Normal 11 3 4 5 4 3" xfId="25539"/>
    <cellStyle name="Normal 11 3 4 5 5" xfId="25540"/>
    <cellStyle name="Normal 11 3 4 5 5 2" xfId="25541"/>
    <cellStyle name="Normal 11 3 4 5 5 3" xfId="25542"/>
    <cellStyle name="Normal 11 3 4 5 6" xfId="25543"/>
    <cellStyle name="Normal 11 3 4 5 7" xfId="25544"/>
    <cellStyle name="Normal 11 3 4 6" xfId="25545"/>
    <cellStyle name="Normal 11 3 4 6 2" xfId="25546"/>
    <cellStyle name="Normal 11 3 4 6 3" xfId="25547"/>
    <cellStyle name="Normal 11 3 4 7" xfId="25548"/>
    <cellStyle name="Normal 11 3 4 7 2" xfId="25549"/>
    <cellStyle name="Normal 11 3 4 7 3" xfId="25550"/>
    <cellStyle name="Normal 11 3 4 8" xfId="25551"/>
    <cellStyle name="Normal 11 3 4 8 2" xfId="25552"/>
    <cellStyle name="Normal 11 3 4 8 3" xfId="25553"/>
    <cellStyle name="Normal 11 3 4 9" xfId="25554"/>
    <cellStyle name="Normal 11 3 4 9 2" xfId="25555"/>
    <cellStyle name="Normal 11 3 4 9 3" xfId="25556"/>
    <cellStyle name="Normal 11 3 5" xfId="25557"/>
    <cellStyle name="Normal 11 3 5 2" xfId="25558"/>
    <cellStyle name="Normal 11 3 5 2 2" xfId="25559"/>
    <cellStyle name="Normal 11 3 5 2 2 2" xfId="25560"/>
    <cellStyle name="Normal 11 3 5 2 2 3" xfId="25561"/>
    <cellStyle name="Normal 11 3 5 2 3" xfId="25562"/>
    <cellStyle name="Normal 11 3 5 2 3 2" xfId="25563"/>
    <cellStyle name="Normal 11 3 5 2 3 3" xfId="25564"/>
    <cellStyle name="Normal 11 3 5 2 4" xfId="25565"/>
    <cellStyle name="Normal 11 3 5 2 4 2" xfId="25566"/>
    <cellStyle name="Normal 11 3 5 2 4 3" xfId="25567"/>
    <cellStyle name="Normal 11 3 5 2 5" xfId="25568"/>
    <cellStyle name="Normal 11 3 5 2 5 2" xfId="25569"/>
    <cellStyle name="Normal 11 3 5 2 5 3" xfId="25570"/>
    <cellStyle name="Normal 11 3 5 2 6" xfId="25571"/>
    <cellStyle name="Normal 11 3 5 2 7" xfId="25572"/>
    <cellStyle name="Normal 11 3 5 3" xfId="25573"/>
    <cellStyle name="Normal 11 3 5 3 2" xfId="25574"/>
    <cellStyle name="Normal 11 3 5 3 3" xfId="25575"/>
    <cellStyle name="Normal 11 3 5 4" xfId="25576"/>
    <cellStyle name="Normal 11 3 5 4 2" xfId="25577"/>
    <cellStyle name="Normal 11 3 5 4 3" xfId="25578"/>
    <cellStyle name="Normal 11 3 5 5" xfId="25579"/>
    <cellStyle name="Normal 11 3 5 5 2" xfId="25580"/>
    <cellStyle name="Normal 11 3 5 5 3" xfId="25581"/>
    <cellStyle name="Normal 11 3 5 6" xfId="25582"/>
    <cellStyle name="Normal 11 3 5 6 2" xfId="25583"/>
    <cellStyle name="Normal 11 3 5 6 3" xfId="25584"/>
    <cellStyle name="Normal 11 3 5 7" xfId="25585"/>
    <cellStyle name="Normal 11 3 5 8" xfId="25586"/>
    <cellStyle name="Normal 11 3 6" xfId="25587"/>
    <cellStyle name="Normal 11 3 6 2" xfId="25588"/>
    <cellStyle name="Normal 11 3 6 2 2" xfId="25589"/>
    <cellStyle name="Normal 11 3 6 2 2 2" xfId="25590"/>
    <cellStyle name="Normal 11 3 6 2 2 3" xfId="25591"/>
    <cellStyle name="Normal 11 3 6 2 3" xfId="25592"/>
    <cellStyle name="Normal 11 3 6 2 3 2" xfId="25593"/>
    <cellStyle name="Normal 11 3 6 2 3 3" xfId="25594"/>
    <cellStyle name="Normal 11 3 6 2 4" xfId="25595"/>
    <cellStyle name="Normal 11 3 6 2 4 2" xfId="25596"/>
    <cellStyle name="Normal 11 3 6 2 4 3" xfId="25597"/>
    <cellStyle name="Normal 11 3 6 2 5" xfId="25598"/>
    <cellStyle name="Normal 11 3 6 2 5 2" xfId="25599"/>
    <cellStyle name="Normal 11 3 6 2 5 3" xfId="25600"/>
    <cellStyle name="Normal 11 3 6 2 6" xfId="25601"/>
    <cellStyle name="Normal 11 3 6 2 7" xfId="25602"/>
    <cellStyle name="Normal 11 3 6 3" xfId="25603"/>
    <cellStyle name="Normal 11 3 6 3 2" xfId="25604"/>
    <cellStyle name="Normal 11 3 6 3 3" xfId="25605"/>
    <cellStyle name="Normal 11 3 6 4" xfId="25606"/>
    <cellStyle name="Normal 11 3 6 4 2" xfId="25607"/>
    <cellStyle name="Normal 11 3 6 4 3" xfId="25608"/>
    <cellStyle name="Normal 11 3 6 5" xfId="25609"/>
    <cellStyle name="Normal 11 3 6 5 2" xfId="25610"/>
    <cellStyle name="Normal 11 3 6 5 3" xfId="25611"/>
    <cellStyle name="Normal 11 3 6 6" xfId="25612"/>
    <cellStyle name="Normal 11 3 6 6 2" xfId="25613"/>
    <cellStyle name="Normal 11 3 6 6 3" xfId="25614"/>
    <cellStyle name="Normal 11 3 6 7" xfId="25615"/>
    <cellStyle name="Normal 11 3 6 8" xfId="25616"/>
    <cellStyle name="Normal 11 3 7" xfId="25617"/>
    <cellStyle name="Normal 11 3 7 2" xfId="25618"/>
    <cellStyle name="Normal 11 3 7 2 2" xfId="25619"/>
    <cellStyle name="Normal 11 3 7 2 3" xfId="25620"/>
    <cellStyle name="Normal 11 3 7 3" xfId="25621"/>
    <cellStyle name="Normal 11 3 7 3 2" xfId="25622"/>
    <cellStyle name="Normal 11 3 7 3 3" xfId="25623"/>
    <cellStyle name="Normal 11 3 7 4" xfId="25624"/>
    <cellStyle name="Normal 11 3 7 4 2" xfId="25625"/>
    <cellStyle name="Normal 11 3 7 4 3" xfId="25626"/>
    <cellStyle name="Normal 11 3 7 5" xfId="25627"/>
    <cellStyle name="Normal 11 3 7 5 2" xfId="25628"/>
    <cellStyle name="Normal 11 3 7 5 3" xfId="25629"/>
    <cellStyle name="Normal 11 3 7 6" xfId="25630"/>
    <cellStyle name="Normal 11 3 7 7" xfId="25631"/>
    <cellStyle name="Normal 11 3 8" xfId="25632"/>
    <cellStyle name="Normal 11 3 8 2" xfId="25633"/>
    <cellStyle name="Normal 11 3 8 2 2" xfId="25634"/>
    <cellStyle name="Normal 11 3 8 2 3" xfId="25635"/>
    <cellStyle name="Normal 11 3 8 3" xfId="25636"/>
    <cellStyle name="Normal 11 3 8 3 2" xfId="25637"/>
    <cellStyle name="Normal 11 3 8 3 3" xfId="25638"/>
    <cellStyle name="Normal 11 3 8 4" xfId="25639"/>
    <cellStyle name="Normal 11 3 8 4 2" xfId="25640"/>
    <cellStyle name="Normal 11 3 8 4 3" xfId="25641"/>
    <cellStyle name="Normal 11 3 8 5" xfId="25642"/>
    <cellStyle name="Normal 11 3 8 5 2" xfId="25643"/>
    <cellStyle name="Normal 11 3 8 5 3" xfId="25644"/>
    <cellStyle name="Normal 11 3 8 6" xfId="25645"/>
    <cellStyle name="Normal 11 3 8 7" xfId="25646"/>
    <cellStyle name="Normal 11 3 9" xfId="25647"/>
    <cellStyle name="Normal 11 3 9 2" xfId="25648"/>
    <cellStyle name="Normal 11 3 9 2 2" xfId="25649"/>
    <cellStyle name="Normal 11 3 9 2 3" xfId="25650"/>
    <cellStyle name="Normal 11 3 9 3" xfId="25651"/>
    <cellStyle name="Normal 11 3 9 3 2" xfId="25652"/>
    <cellStyle name="Normal 11 3 9 3 3" xfId="25653"/>
    <cellStyle name="Normal 11 3 9 4" xfId="25654"/>
    <cellStyle name="Normal 11 3 9 4 2" xfId="25655"/>
    <cellStyle name="Normal 11 3 9 4 3" xfId="25656"/>
    <cellStyle name="Normal 11 3 9 5" xfId="25657"/>
    <cellStyle name="Normal 11 3 9 5 2" xfId="25658"/>
    <cellStyle name="Normal 11 3 9 5 3" xfId="25659"/>
    <cellStyle name="Normal 11 3 9 6" xfId="25660"/>
    <cellStyle name="Normal 11 3 9 7" xfId="25661"/>
    <cellStyle name="Normal 11 4" xfId="25662"/>
    <cellStyle name="Normal 11 4 10" xfId="25663"/>
    <cellStyle name="Normal 11 4 10 2" xfId="25664"/>
    <cellStyle name="Normal 11 4 10 3" xfId="25665"/>
    <cellStyle name="Normal 11 4 11" xfId="25666"/>
    <cellStyle name="Normal 11 4 11 2" xfId="25667"/>
    <cellStyle name="Normal 11 4 11 3" xfId="25668"/>
    <cellStyle name="Normal 11 4 12" xfId="25669"/>
    <cellStyle name="Normal 11 4 12 2" xfId="25670"/>
    <cellStyle name="Normal 11 4 12 3" xfId="25671"/>
    <cellStyle name="Normal 11 4 13" xfId="25672"/>
    <cellStyle name="Normal 11 4 13 2" xfId="25673"/>
    <cellStyle name="Normal 11 4 13 3" xfId="25674"/>
    <cellStyle name="Normal 11 4 14" xfId="25675"/>
    <cellStyle name="Normal 11 4 15" xfId="25676"/>
    <cellStyle name="Normal 11 4 2" xfId="25677"/>
    <cellStyle name="Normal 11 4 2 10" xfId="25678"/>
    <cellStyle name="Normal 11 4 2 10 2" xfId="25679"/>
    <cellStyle name="Normal 11 4 2 10 3" xfId="25680"/>
    <cellStyle name="Normal 11 4 2 11" xfId="25681"/>
    <cellStyle name="Normal 11 4 2 11 2" xfId="25682"/>
    <cellStyle name="Normal 11 4 2 11 3" xfId="25683"/>
    <cellStyle name="Normal 11 4 2 12" xfId="25684"/>
    <cellStyle name="Normal 11 4 2 12 2" xfId="25685"/>
    <cellStyle name="Normal 11 4 2 12 3" xfId="25686"/>
    <cellStyle name="Normal 11 4 2 13" xfId="25687"/>
    <cellStyle name="Normal 11 4 2 14" xfId="25688"/>
    <cellStyle name="Normal 11 4 2 2" xfId="25689"/>
    <cellStyle name="Normal 11 4 2 2 10" xfId="25690"/>
    <cellStyle name="Normal 11 4 2 2 11" xfId="25691"/>
    <cellStyle name="Normal 11 4 2 2 2" xfId="25692"/>
    <cellStyle name="Normal 11 4 2 2 2 2" xfId="25693"/>
    <cellStyle name="Normal 11 4 2 2 2 2 2" xfId="25694"/>
    <cellStyle name="Normal 11 4 2 2 2 2 2 2" xfId="25695"/>
    <cellStyle name="Normal 11 4 2 2 2 2 2 3" xfId="25696"/>
    <cellStyle name="Normal 11 4 2 2 2 2 3" xfId="25697"/>
    <cellStyle name="Normal 11 4 2 2 2 2 3 2" xfId="25698"/>
    <cellStyle name="Normal 11 4 2 2 2 2 3 3" xfId="25699"/>
    <cellStyle name="Normal 11 4 2 2 2 2 4" xfId="25700"/>
    <cellStyle name="Normal 11 4 2 2 2 2 4 2" xfId="25701"/>
    <cellStyle name="Normal 11 4 2 2 2 2 4 3" xfId="25702"/>
    <cellStyle name="Normal 11 4 2 2 2 2 5" xfId="25703"/>
    <cellStyle name="Normal 11 4 2 2 2 2 5 2" xfId="25704"/>
    <cellStyle name="Normal 11 4 2 2 2 2 5 3" xfId="25705"/>
    <cellStyle name="Normal 11 4 2 2 2 2 6" xfId="25706"/>
    <cellStyle name="Normal 11 4 2 2 2 2 7" xfId="25707"/>
    <cellStyle name="Normal 11 4 2 2 2 3" xfId="25708"/>
    <cellStyle name="Normal 11 4 2 2 2 3 2" xfId="25709"/>
    <cellStyle name="Normal 11 4 2 2 2 3 3" xfId="25710"/>
    <cellStyle name="Normal 11 4 2 2 2 4" xfId="25711"/>
    <cellStyle name="Normal 11 4 2 2 2 4 2" xfId="25712"/>
    <cellStyle name="Normal 11 4 2 2 2 4 3" xfId="25713"/>
    <cellStyle name="Normal 11 4 2 2 2 5" xfId="25714"/>
    <cellStyle name="Normal 11 4 2 2 2 5 2" xfId="25715"/>
    <cellStyle name="Normal 11 4 2 2 2 5 3" xfId="25716"/>
    <cellStyle name="Normal 11 4 2 2 2 6" xfId="25717"/>
    <cellStyle name="Normal 11 4 2 2 2 6 2" xfId="25718"/>
    <cellStyle name="Normal 11 4 2 2 2 6 3" xfId="25719"/>
    <cellStyle name="Normal 11 4 2 2 2 7" xfId="25720"/>
    <cellStyle name="Normal 11 4 2 2 2 8" xfId="25721"/>
    <cellStyle name="Normal 11 4 2 2 3" xfId="25722"/>
    <cellStyle name="Normal 11 4 2 2 3 2" xfId="25723"/>
    <cellStyle name="Normal 11 4 2 2 3 2 2" xfId="25724"/>
    <cellStyle name="Normal 11 4 2 2 3 2 3" xfId="25725"/>
    <cellStyle name="Normal 11 4 2 2 3 3" xfId="25726"/>
    <cellStyle name="Normal 11 4 2 2 3 3 2" xfId="25727"/>
    <cellStyle name="Normal 11 4 2 2 3 3 3" xfId="25728"/>
    <cellStyle name="Normal 11 4 2 2 3 4" xfId="25729"/>
    <cellStyle name="Normal 11 4 2 2 3 4 2" xfId="25730"/>
    <cellStyle name="Normal 11 4 2 2 3 4 3" xfId="25731"/>
    <cellStyle name="Normal 11 4 2 2 3 5" xfId="25732"/>
    <cellStyle name="Normal 11 4 2 2 3 5 2" xfId="25733"/>
    <cellStyle name="Normal 11 4 2 2 3 5 3" xfId="25734"/>
    <cellStyle name="Normal 11 4 2 2 3 6" xfId="25735"/>
    <cellStyle name="Normal 11 4 2 2 3 7" xfId="25736"/>
    <cellStyle name="Normal 11 4 2 2 4" xfId="25737"/>
    <cellStyle name="Normal 11 4 2 2 4 2" xfId="25738"/>
    <cellStyle name="Normal 11 4 2 2 4 2 2" xfId="25739"/>
    <cellStyle name="Normal 11 4 2 2 4 2 3" xfId="25740"/>
    <cellStyle name="Normal 11 4 2 2 4 3" xfId="25741"/>
    <cellStyle name="Normal 11 4 2 2 4 3 2" xfId="25742"/>
    <cellStyle name="Normal 11 4 2 2 4 3 3" xfId="25743"/>
    <cellStyle name="Normal 11 4 2 2 4 4" xfId="25744"/>
    <cellStyle name="Normal 11 4 2 2 4 4 2" xfId="25745"/>
    <cellStyle name="Normal 11 4 2 2 4 4 3" xfId="25746"/>
    <cellStyle name="Normal 11 4 2 2 4 5" xfId="25747"/>
    <cellStyle name="Normal 11 4 2 2 4 5 2" xfId="25748"/>
    <cellStyle name="Normal 11 4 2 2 4 5 3" xfId="25749"/>
    <cellStyle name="Normal 11 4 2 2 4 6" xfId="25750"/>
    <cellStyle name="Normal 11 4 2 2 4 7" xfId="25751"/>
    <cellStyle name="Normal 11 4 2 2 5" xfId="25752"/>
    <cellStyle name="Normal 11 4 2 2 5 2" xfId="25753"/>
    <cellStyle name="Normal 11 4 2 2 5 2 2" xfId="25754"/>
    <cellStyle name="Normal 11 4 2 2 5 2 3" xfId="25755"/>
    <cellStyle name="Normal 11 4 2 2 5 3" xfId="25756"/>
    <cellStyle name="Normal 11 4 2 2 5 3 2" xfId="25757"/>
    <cellStyle name="Normal 11 4 2 2 5 3 3" xfId="25758"/>
    <cellStyle name="Normal 11 4 2 2 5 4" xfId="25759"/>
    <cellStyle name="Normal 11 4 2 2 5 4 2" xfId="25760"/>
    <cellStyle name="Normal 11 4 2 2 5 4 3" xfId="25761"/>
    <cellStyle name="Normal 11 4 2 2 5 5" xfId="25762"/>
    <cellStyle name="Normal 11 4 2 2 5 5 2" xfId="25763"/>
    <cellStyle name="Normal 11 4 2 2 5 5 3" xfId="25764"/>
    <cellStyle name="Normal 11 4 2 2 5 6" xfId="25765"/>
    <cellStyle name="Normal 11 4 2 2 5 7" xfId="25766"/>
    <cellStyle name="Normal 11 4 2 2 6" xfId="25767"/>
    <cellStyle name="Normal 11 4 2 2 6 2" xfId="25768"/>
    <cellStyle name="Normal 11 4 2 2 6 3" xfId="25769"/>
    <cellStyle name="Normal 11 4 2 2 7" xfId="25770"/>
    <cellStyle name="Normal 11 4 2 2 7 2" xfId="25771"/>
    <cellStyle name="Normal 11 4 2 2 7 3" xfId="25772"/>
    <cellStyle name="Normal 11 4 2 2 8" xfId="25773"/>
    <cellStyle name="Normal 11 4 2 2 8 2" xfId="25774"/>
    <cellStyle name="Normal 11 4 2 2 8 3" xfId="25775"/>
    <cellStyle name="Normal 11 4 2 2 9" xfId="25776"/>
    <cellStyle name="Normal 11 4 2 2 9 2" xfId="25777"/>
    <cellStyle name="Normal 11 4 2 2 9 3" xfId="25778"/>
    <cellStyle name="Normal 11 4 2 3" xfId="25779"/>
    <cellStyle name="Normal 11 4 2 3 2" xfId="25780"/>
    <cellStyle name="Normal 11 4 2 3 2 2" xfId="25781"/>
    <cellStyle name="Normal 11 4 2 3 2 2 2" xfId="25782"/>
    <cellStyle name="Normal 11 4 2 3 2 2 3" xfId="25783"/>
    <cellStyle name="Normal 11 4 2 3 2 3" xfId="25784"/>
    <cellStyle name="Normal 11 4 2 3 2 3 2" xfId="25785"/>
    <cellStyle name="Normal 11 4 2 3 2 3 3" xfId="25786"/>
    <cellStyle name="Normal 11 4 2 3 2 4" xfId="25787"/>
    <cellStyle name="Normal 11 4 2 3 2 4 2" xfId="25788"/>
    <cellStyle name="Normal 11 4 2 3 2 4 3" xfId="25789"/>
    <cellStyle name="Normal 11 4 2 3 2 5" xfId="25790"/>
    <cellStyle name="Normal 11 4 2 3 2 5 2" xfId="25791"/>
    <cellStyle name="Normal 11 4 2 3 2 5 3" xfId="25792"/>
    <cellStyle name="Normal 11 4 2 3 2 6" xfId="25793"/>
    <cellStyle name="Normal 11 4 2 3 2 7" xfId="25794"/>
    <cellStyle name="Normal 11 4 2 3 3" xfId="25795"/>
    <cellStyle name="Normal 11 4 2 3 3 2" xfId="25796"/>
    <cellStyle name="Normal 11 4 2 3 3 3" xfId="25797"/>
    <cellStyle name="Normal 11 4 2 3 4" xfId="25798"/>
    <cellStyle name="Normal 11 4 2 3 4 2" xfId="25799"/>
    <cellStyle name="Normal 11 4 2 3 4 3" xfId="25800"/>
    <cellStyle name="Normal 11 4 2 3 5" xfId="25801"/>
    <cellStyle name="Normal 11 4 2 3 5 2" xfId="25802"/>
    <cellStyle name="Normal 11 4 2 3 5 3" xfId="25803"/>
    <cellStyle name="Normal 11 4 2 3 6" xfId="25804"/>
    <cellStyle name="Normal 11 4 2 3 6 2" xfId="25805"/>
    <cellStyle name="Normal 11 4 2 3 6 3" xfId="25806"/>
    <cellStyle name="Normal 11 4 2 3 7" xfId="25807"/>
    <cellStyle name="Normal 11 4 2 3 8" xfId="25808"/>
    <cellStyle name="Normal 11 4 2 4" xfId="25809"/>
    <cellStyle name="Normal 11 4 2 4 2" xfId="25810"/>
    <cellStyle name="Normal 11 4 2 4 2 2" xfId="25811"/>
    <cellStyle name="Normal 11 4 2 4 2 2 2" xfId="25812"/>
    <cellStyle name="Normal 11 4 2 4 2 2 3" xfId="25813"/>
    <cellStyle name="Normal 11 4 2 4 2 3" xfId="25814"/>
    <cellStyle name="Normal 11 4 2 4 2 3 2" xfId="25815"/>
    <cellStyle name="Normal 11 4 2 4 2 3 3" xfId="25816"/>
    <cellStyle name="Normal 11 4 2 4 2 4" xfId="25817"/>
    <cellStyle name="Normal 11 4 2 4 2 4 2" xfId="25818"/>
    <cellStyle name="Normal 11 4 2 4 2 4 3" xfId="25819"/>
    <cellStyle name="Normal 11 4 2 4 2 5" xfId="25820"/>
    <cellStyle name="Normal 11 4 2 4 2 5 2" xfId="25821"/>
    <cellStyle name="Normal 11 4 2 4 2 5 3" xfId="25822"/>
    <cellStyle name="Normal 11 4 2 4 2 6" xfId="25823"/>
    <cellStyle name="Normal 11 4 2 4 2 7" xfId="25824"/>
    <cellStyle name="Normal 11 4 2 4 3" xfId="25825"/>
    <cellStyle name="Normal 11 4 2 4 3 2" xfId="25826"/>
    <cellStyle name="Normal 11 4 2 4 3 3" xfId="25827"/>
    <cellStyle name="Normal 11 4 2 4 4" xfId="25828"/>
    <cellStyle name="Normal 11 4 2 4 4 2" xfId="25829"/>
    <cellStyle name="Normal 11 4 2 4 4 3" xfId="25830"/>
    <cellStyle name="Normal 11 4 2 4 5" xfId="25831"/>
    <cellStyle name="Normal 11 4 2 4 5 2" xfId="25832"/>
    <cellStyle name="Normal 11 4 2 4 5 3" xfId="25833"/>
    <cellStyle name="Normal 11 4 2 4 6" xfId="25834"/>
    <cellStyle name="Normal 11 4 2 4 6 2" xfId="25835"/>
    <cellStyle name="Normal 11 4 2 4 6 3" xfId="25836"/>
    <cellStyle name="Normal 11 4 2 4 7" xfId="25837"/>
    <cellStyle name="Normal 11 4 2 4 8" xfId="25838"/>
    <cellStyle name="Normal 11 4 2 5" xfId="25839"/>
    <cellStyle name="Normal 11 4 2 5 2" xfId="25840"/>
    <cellStyle name="Normal 11 4 2 5 2 2" xfId="25841"/>
    <cellStyle name="Normal 11 4 2 5 2 3" xfId="25842"/>
    <cellStyle name="Normal 11 4 2 5 3" xfId="25843"/>
    <cellStyle name="Normal 11 4 2 5 3 2" xfId="25844"/>
    <cellStyle name="Normal 11 4 2 5 3 3" xfId="25845"/>
    <cellStyle name="Normal 11 4 2 5 4" xfId="25846"/>
    <cellStyle name="Normal 11 4 2 5 4 2" xfId="25847"/>
    <cellStyle name="Normal 11 4 2 5 4 3" xfId="25848"/>
    <cellStyle name="Normal 11 4 2 5 5" xfId="25849"/>
    <cellStyle name="Normal 11 4 2 5 5 2" xfId="25850"/>
    <cellStyle name="Normal 11 4 2 5 5 3" xfId="25851"/>
    <cellStyle name="Normal 11 4 2 5 6" xfId="25852"/>
    <cellStyle name="Normal 11 4 2 5 7" xfId="25853"/>
    <cellStyle name="Normal 11 4 2 6" xfId="25854"/>
    <cellStyle name="Normal 11 4 2 6 2" xfId="25855"/>
    <cellStyle name="Normal 11 4 2 6 2 2" xfId="25856"/>
    <cellStyle name="Normal 11 4 2 6 2 3" xfId="25857"/>
    <cellStyle name="Normal 11 4 2 6 3" xfId="25858"/>
    <cellStyle name="Normal 11 4 2 6 3 2" xfId="25859"/>
    <cellStyle name="Normal 11 4 2 6 3 3" xfId="25860"/>
    <cellStyle name="Normal 11 4 2 6 4" xfId="25861"/>
    <cellStyle name="Normal 11 4 2 6 4 2" xfId="25862"/>
    <cellStyle name="Normal 11 4 2 6 4 3" xfId="25863"/>
    <cellStyle name="Normal 11 4 2 6 5" xfId="25864"/>
    <cellStyle name="Normal 11 4 2 6 5 2" xfId="25865"/>
    <cellStyle name="Normal 11 4 2 6 5 3" xfId="25866"/>
    <cellStyle name="Normal 11 4 2 6 6" xfId="25867"/>
    <cellStyle name="Normal 11 4 2 6 7" xfId="25868"/>
    <cellStyle name="Normal 11 4 2 7" xfId="25869"/>
    <cellStyle name="Normal 11 4 2 7 2" xfId="25870"/>
    <cellStyle name="Normal 11 4 2 7 2 2" xfId="25871"/>
    <cellStyle name="Normal 11 4 2 7 2 3" xfId="25872"/>
    <cellStyle name="Normal 11 4 2 7 3" xfId="25873"/>
    <cellStyle name="Normal 11 4 2 7 3 2" xfId="25874"/>
    <cellStyle name="Normal 11 4 2 7 3 3" xfId="25875"/>
    <cellStyle name="Normal 11 4 2 7 4" xfId="25876"/>
    <cellStyle name="Normal 11 4 2 7 4 2" xfId="25877"/>
    <cellStyle name="Normal 11 4 2 7 4 3" xfId="25878"/>
    <cellStyle name="Normal 11 4 2 7 5" xfId="25879"/>
    <cellStyle name="Normal 11 4 2 7 5 2" xfId="25880"/>
    <cellStyle name="Normal 11 4 2 7 5 3" xfId="25881"/>
    <cellStyle name="Normal 11 4 2 7 6" xfId="25882"/>
    <cellStyle name="Normal 11 4 2 7 7" xfId="25883"/>
    <cellStyle name="Normal 11 4 2 8" xfId="25884"/>
    <cellStyle name="Normal 11 4 2 8 2" xfId="25885"/>
    <cellStyle name="Normal 11 4 2 8 2 2" xfId="25886"/>
    <cellStyle name="Normal 11 4 2 8 2 3" xfId="25887"/>
    <cellStyle name="Normal 11 4 2 8 3" xfId="25888"/>
    <cellStyle name="Normal 11 4 2 8 3 2" xfId="25889"/>
    <cellStyle name="Normal 11 4 2 8 3 3" xfId="25890"/>
    <cellStyle name="Normal 11 4 2 8 4" xfId="25891"/>
    <cellStyle name="Normal 11 4 2 8 4 2" xfId="25892"/>
    <cellStyle name="Normal 11 4 2 8 4 3" xfId="25893"/>
    <cellStyle name="Normal 11 4 2 8 5" xfId="25894"/>
    <cellStyle name="Normal 11 4 2 8 5 2" xfId="25895"/>
    <cellStyle name="Normal 11 4 2 8 5 3" xfId="25896"/>
    <cellStyle name="Normal 11 4 2 8 6" xfId="25897"/>
    <cellStyle name="Normal 11 4 2 8 7" xfId="25898"/>
    <cellStyle name="Normal 11 4 2 9" xfId="25899"/>
    <cellStyle name="Normal 11 4 2 9 2" xfId="25900"/>
    <cellStyle name="Normal 11 4 2 9 3" xfId="25901"/>
    <cellStyle name="Normal 11 4 3" xfId="25902"/>
    <cellStyle name="Normal 11 4 3 10" xfId="25903"/>
    <cellStyle name="Normal 11 4 3 11" xfId="25904"/>
    <cellStyle name="Normal 11 4 3 2" xfId="25905"/>
    <cellStyle name="Normal 11 4 3 2 2" xfId="25906"/>
    <cellStyle name="Normal 11 4 3 2 2 2" xfId="25907"/>
    <cellStyle name="Normal 11 4 3 2 2 2 2" xfId="25908"/>
    <cellStyle name="Normal 11 4 3 2 2 2 3" xfId="25909"/>
    <cellStyle name="Normal 11 4 3 2 2 3" xfId="25910"/>
    <cellStyle name="Normal 11 4 3 2 2 3 2" xfId="25911"/>
    <cellStyle name="Normal 11 4 3 2 2 3 3" xfId="25912"/>
    <cellStyle name="Normal 11 4 3 2 2 4" xfId="25913"/>
    <cellStyle name="Normal 11 4 3 2 2 4 2" xfId="25914"/>
    <cellStyle name="Normal 11 4 3 2 2 4 3" xfId="25915"/>
    <cellStyle name="Normal 11 4 3 2 2 5" xfId="25916"/>
    <cellStyle name="Normal 11 4 3 2 2 5 2" xfId="25917"/>
    <cellStyle name="Normal 11 4 3 2 2 5 3" xfId="25918"/>
    <cellStyle name="Normal 11 4 3 2 2 6" xfId="25919"/>
    <cellStyle name="Normal 11 4 3 2 2 7" xfId="25920"/>
    <cellStyle name="Normal 11 4 3 2 3" xfId="25921"/>
    <cellStyle name="Normal 11 4 3 2 3 2" xfId="25922"/>
    <cellStyle name="Normal 11 4 3 2 3 3" xfId="25923"/>
    <cellStyle name="Normal 11 4 3 2 4" xfId="25924"/>
    <cellStyle name="Normal 11 4 3 2 4 2" xfId="25925"/>
    <cellStyle name="Normal 11 4 3 2 4 3" xfId="25926"/>
    <cellStyle name="Normal 11 4 3 2 5" xfId="25927"/>
    <cellStyle name="Normal 11 4 3 2 5 2" xfId="25928"/>
    <cellStyle name="Normal 11 4 3 2 5 3" xfId="25929"/>
    <cellStyle name="Normal 11 4 3 2 6" xfId="25930"/>
    <cellStyle name="Normal 11 4 3 2 6 2" xfId="25931"/>
    <cellStyle name="Normal 11 4 3 2 6 3" xfId="25932"/>
    <cellStyle name="Normal 11 4 3 2 7" xfId="25933"/>
    <cellStyle name="Normal 11 4 3 2 8" xfId="25934"/>
    <cellStyle name="Normal 11 4 3 3" xfId="25935"/>
    <cellStyle name="Normal 11 4 3 3 2" xfId="25936"/>
    <cellStyle name="Normal 11 4 3 3 2 2" xfId="25937"/>
    <cellStyle name="Normal 11 4 3 3 2 3" xfId="25938"/>
    <cellStyle name="Normal 11 4 3 3 3" xfId="25939"/>
    <cellStyle name="Normal 11 4 3 3 3 2" xfId="25940"/>
    <cellStyle name="Normal 11 4 3 3 3 3" xfId="25941"/>
    <cellStyle name="Normal 11 4 3 3 4" xfId="25942"/>
    <cellStyle name="Normal 11 4 3 3 4 2" xfId="25943"/>
    <cellStyle name="Normal 11 4 3 3 4 3" xfId="25944"/>
    <cellStyle name="Normal 11 4 3 3 5" xfId="25945"/>
    <cellStyle name="Normal 11 4 3 3 5 2" xfId="25946"/>
    <cellStyle name="Normal 11 4 3 3 5 3" xfId="25947"/>
    <cellStyle name="Normal 11 4 3 3 6" xfId="25948"/>
    <cellStyle name="Normal 11 4 3 3 7" xfId="25949"/>
    <cellStyle name="Normal 11 4 3 4" xfId="25950"/>
    <cellStyle name="Normal 11 4 3 4 2" xfId="25951"/>
    <cellStyle name="Normal 11 4 3 4 2 2" xfId="25952"/>
    <cellStyle name="Normal 11 4 3 4 2 3" xfId="25953"/>
    <cellStyle name="Normal 11 4 3 4 3" xfId="25954"/>
    <cellStyle name="Normal 11 4 3 4 3 2" xfId="25955"/>
    <cellStyle name="Normal 11 4 3 4 3 3" xfId="25956"/>
    <cellStyle name="Normal 11 4 3 4 4" xfId="25957"/>
    <cellStyle name="Normal 11 4 3 4 4 2" xfId="25958"/>
    <cellStyle name="Normal 11 4 3 4 4 3" xfId="25959"/>
    <cellStyle name="Normal 11 4 3 4 5" xfId="25960"/>
    <cellStyle name="Normal 11 4 3 4 5 2" xfId="25961"/>
    <cellStyle name="Normal 11 4 3 4 5 3" xfId="25962"/>
    <cellStyle name="Normal 11 4 3 4 6" xfId="25963"/>
    <cellStyle name="Normal 11 4 3 4 7" xfId="25964"/>
    <cellStyle name="Normal 11 4 3 5" xfId="25965"/>
    <cellStyle name="Normal 11 4 3 5 2" xfId="25966"/>
    <cellStyle name="Normal 11 4 3 5 2 2" xfId="25967"/>
    <cellStyle name="Normal 11 4 3 5 2 3" xfId="25968"/>
    <cellStyle name="Normal 11 4 3 5 3" xfId="25969"/>
    <cellStyle name="Normal 11 4 3 5 3 2" xfId="25970"/>
    <cellStyle name="Normal 11 4 3 5 3 3" xfId="25971"/>
    <cellStyle name="Normal 11 4 3 5 4" xfId="25972"/>
    <cellStyle name="Normal 11 4 3 5 4 2" xfId="25973"/>
    <cellStyle name="Normal 11 4 3 5 4 3" xfId="25974"/>
    <cellStyle name="Normal 11 4 3 5 5" xfId="25975"/>
    <cellStyle name="Normal 11 4 3 5 5 2" xfId="25976"/>
    <cellStyle name="Normal 11 4 3 5 5 3" xfId="25977"/>
    <cellStyle name="Normal 11 4 3 5 6" xfId="25978"/>
    <cellStyle name="Normal 11 4 3 5 7" xfId="25979"/>
    <cellStyle name="Normal 11 4 3 6" xfId="25980"/>
    <cellStyle name="Normal 11 4 3 6 2" xfId="25981"/>
    <cellStyle name="Normal 11 4 3 6 3" xfId="25982"/>
    <cellStyle name="Normal 11 4 3 7" xfId="25983"/>
    <cellStyle name="Normal 11 4 3 7 2" xfId="25984"/>
    <cellStyle name="Normal 11 4 3 7 3" xfId="25985"/>
    <cellStyle name="Normal 11 4 3 8" xfId="25986"/>
    <cellStyle name="Normal 11 4 3 8 2" xfId="25987"/>
    <cellStyle name="Normal 11 4 3 8 3" xfId="25988"/>
    <cellStyle name="Normal 11 4 3 9" xfId="25989"/>
    <cellStyle name="Normal 11 4 3 9 2" xfId="25990"/>
    <cellStyle name="Normal 11 4 3 9 3" xfId="25991"/>
    <cellStyle name="Normal 11 4 4" xfId="25992"/>
    <cellStyle name="Normal 11 4 4 2" xfId="25993"/>
    <cellStyle name="Normal 11 4 4 2 2" xfId="25994"/>
    <cellStyle name="Normal 11 4 4 2 2 2" xfId="25995"/>
    <cellStyle name="Normal 11 4 4 2 2 3" xfId="25996"/>
    <cellStyle name="Normal 11 4 4 2 3" xfId="25997"/>
    <cellStyle name="Normal 11 4 4 2 3 2" xfId="25998"/>
    <cellStyle name="Normal 11 4 4 2 3 3" xfId="25999"/>
    <cellStyle name="Normal 11 4 4 2 4" xfId="26000"/>
    <cellStyle name="Normal 11 4 4 2 4 2" xfId="26001"/>
    <cellStyle name="Normal 11 4 4 2 4 3" xfId="26002"/>
    <cellStyle name="Normal 11 4 4 2 5" xfId="26003"/>
    <cellStyle name="Normal 11 4 4 2 5 2" xfId="26004"/>
    <cellStyle name="Normal 11 4 4 2 5 3" xfId="26005"/>
    <cellStyle name="Normal 11 4 4 2 6" xfId="26006"/>
    <cellStyle name="Normal 11 4 4 2 7" xfId="26007"/>
    <cellStyle name="Normal 11 4 4 3" xfId="26008"/>
    <cellStyle name="Normal 11 4 4 3 2" xfId="26009"/>
    <cellStyle name="Normal 11 4 4 3 3" xfId="26010"/>
    <cellStyle name="Normal 11 4 4 4" xfId="26011"/>
    <cellStyle name="Normal 11 4 4 4 2" xfId="26012"/>
    <cellStyle name="Normal 11 4 4 4 3" xfId="26013"/>
    <cellStyle name="Normal 11 4 4 5" xfId="26014"/>
    <cellStyle name="Normal 11 4 4 5 2" xfId="26015"/>
    <cellStyle name="Normal 11 4 4 5 3" xfId="26016"/>
    <cellStyle name="Normal 11 4 4 6" xfId="26017"/>
    <cellStyle name="Normal 11 4 4 6 2" xfId="26018"/>
    <cellStyle name="Normal 11 4 4 6 3" xfId="26019"/>
    <cellStyle name="Normal 11 4 4 7" xfId="26020"/>
    <cellStyle name="Normal 11 4 4 8" xfId="26021"/>
    <cellStyle name="Normal 11 4 5" xfId="26022"/>
    <cellStyle name="Normal 11 4 5 2" xfId="26023"/>
    <cellStyle name="Normal 11 4 5 2 2" xfId="26024"/>
    <cellStyle name="Normal 11 4 5 2 2 2" xfId="26025"/>
    <cellStyle name="Normal 11 4 5 2 2 3" xfId="26026"/>
    <cellStyle name="Normal 11 4 5 2 3" xfId="26027"/>
    <cellStyle name="Normal 11 4 5 2 3 2" xfId="26028"/>
    <cellStyle name="Normal 11 4 5 2 3 3" xfId="26029"/>
    <cellStyle name="Normal 11 4 5 2 4" xfId="26030"/>
    <cellStyle name="Normal 11 4 5 2 4 2" xfId="26031"/>
    <cellStyle name="Normal 11 4 5 2 4 3" xfId="26032"/>
    <cellStyle name="Normal 11 4 5 2 5" xfId="26033"/>
    <cellStyle name="Normal 11 4 5 2 5 2" xfId="26034"/>
    <cellStyle name="Normal 11 4 5 2 5 3" xfId="26035"/>
    <cellStyle name="Normal 11 4 5 2 6" xfId="26036"/>
    <cellStyle name="Normal 11 4 5 2 7" xfId="26037"/>
    <cellStyle name="Normal 11 4 5 3" xfId="26038"/>
    <cellStyle name="Normal 11 4 5 3 2" xfId="26039"/>
    <cellStyle name="Normal 11 4 5 3 3" xfId="26040"/>
    <cellStyle name="Normal 11 4 5 4" xfId="26041"/>
    <cellStyle name="Normal 11 4 5 4 2" xfId="26042"/>
    <cellStyle name="Normal 11 4 5 4 3" xfId="26043"/>
    <cellStyle name="Normal 11 4 5 5" xfId="26044"/>
    <cellStyle name="Normal 11 4 5 5 2" xfId="26045"/>
    <cellStyle name="Normal 11 4 5 5 3" xfId="26046"/>
    <cellStyle name="Normal 11 4 5 6" xfId="26047"/>
    <cellStyle name="Normal 11 4 5 6 2" xfId="26048"/>
    <cellStyle name="Normal 11 4 5 6 3" xfId="26049"/>
    <cellStyle name="Normal 11 4 5 7" xfId="26050"/>
    <cellStyle name="Normal 11 4 5 8" xfId="26051"/>
    <cellStyle name="Normal 11 4 6" xfId="26052"/>
    <cellStyle name="Normal 11 4 6 2" xfId="26053"/>
    <cellStyle name="Normal 11 4 6 2 2" xfId="26054"/>
    <cellStyle name="Normal 11 4 6 2 3" xfId="26055"/>
    <cellStyle name="Normal 11 4 6 3" xfId="26056"/>
    <cellStyle name="Normal 11 4 6 3 2" xfId="26057"/>
    <cellStyle name="Normal 11 4 6 3 3" xfId="26058"/>
    <cellStyle name="Normal 11 4 6 4" xfId="26059"/>
    <cellStyle name="Normal 11 4 6 4 2" xfId="26060"/>
    <cellStyle name="Normal 11 4 6 4 3" xfId="26061"/>
    <cellStyle name="Normal 11 4 6 5" xfId="26062"/>
    <cellStyle name="Normal 11 4 6 5 2" xfId="26063"/>
    <cellStyle name="Normal 11 4 6 5 3" xfId="26064"/>
    <cellStyle name="Normal 11 4 6 6" xfId="26065"/>
    <cellStyle name="Normal 11 4 6 7" xfId="26066"/>
    <cellStyle name="Normal 11 4 7" xfId="26067"/>
    <cellStyle name="Normal 11 4 7 2" xfId="26068"/>
    <cellStyle name="Normal 11 4 7 2 2" xfId="26069"/>
    <cellStyle name="Normal 11 4 7 2 3" xfId="26070"/>
    <cellStyle name="Normal 11 4 7 3" xfId="26071"/>
    <cellStyle name="Normal 11 4 7 3 2" xfId="26072"/>
    <cellStyle name="Normal 11 4 7 3 3" xfId="26073"/>
    <cellStyle name="Normal 11 4 7 4" xfId="26074"/>
    <cellStyle name="Normal 11 4 7 4 2" xfId="26075"/>
    <cellStyle name="Normal 11 4 7 4 3" xfId="26076"/>
    <cellStyle name="Normal 11 4 7 5" xfId="26077"/>
    <cellStyle name="Normal 11 4 7 5 2" xfId="26078"/>
    <cellStyle name="Normal 11 4 7 5 3" xfId="26079"/>
    <cellStyle name="Normal 11 4 7 6" xfId="26080"/>
    <cellStyle name="Normal 11 4 7 7" xfId="26081"/>
    <cellStyle name="Normal 11 4 8" xfId="26082"/>
    <cellStyle name="Normal 11 4 8 2" xfId="26083"/>
    <cellStyle name="Normal 11 4 8 2 2" xfId="26084"/>
    <cellStyle name="Normal 11 4 8 2 3" xfId="26085"/>
    <cellStyle name="Normal 11 4 8 3" xfId="26086"/>
    <cellStyle name="Normal 11 4 8 3 2" xfId="26087"/>
    <cellStyle name="Normal 11 4 8 3 3" xfId="26088"/>
    <cellStyle name="Normal 11 4 8 4" xfId="26089"/>
    <cellStyle name="Normal 11 4 8 4 2" xfId="26090"/>
    <cellStyle name="Normal 11 4 8 4 3" xfId="26091"/>
    <cellStyle name="Normal 11 4 8 5" xfId="26092"/>
    <cellStyle name="Normal 11 4 8 5 2" xfId="26093"/>
    <cellStyle name="Normal 11 4 8 5 3" xfId="26094"/>
    <cellStyle name="Normal 11 4 8 6" xfId="26095"/>
    <cellStyle name="Normal 11 4 8 7" xfId="26096"/>
    <cellStyle name="Normal 11 4 9" xfId="26097"/>
    <cellStyle name="Normal 11 4 9 2" xfId="26098"/>
    <cellStyle name="Normal 11 4 9 2 2" xfId="26099"/>
    <cellStyle name="Normal 11 4 9 2 3" xfId="26100"/>
    <cellStyle name="Normal 11 4 9 3" xfId="26101"/>
    <cellStyle name="Normal 11 4 9 3 2" xfId="26102"/>
    <cellStyle name="Normal 11 4 9 3 3" xfId="26103"/>
    <cellStyle name="Normal 11 4 9 4" xfId="26104"/>
    <cellStyle name="Normal 11 4 9 4 2" xfId="26105"/>
    <cellStyle name="Normal 11 4 9 4 3" xfId="26106"/>
    <cellStyle name="Normal 11 4 9 5" xfId="26107"/>
    <cellStyle name="Normal 11 4 9 5 2" xfId="26108"/>
    <cellStyle name="Normal 11 4 9 5 3" xfId="26109"/>
    <cellStyle name="Normal 11 4 9 6" xfId="26110"/>
    <cellStyle name="Normal 11 4 9 7" xfId="26111"/>
    <cellStyle name="Normal 11 5" xfId="26112"/>
    <cellStyle name="Normal 11 5 10" xfId="26113"/>
    <cellStyle name="Normal 11 5 10 2" xfId="26114"/>
    <cellStyle name="Normal 11 5 10 3" xfId="26115"/>
    <cellStyle name="Normal 11 5 11" xfId="26116"/>
    <cellStyle name="Normal 11 5 11 2" xfId="26117"/>
    <cellStyle name="Normal 11 5 11 3" xfId="26118"/>
    <cellStyle name="Normal 11 5 12" xfId="26119"/>
    <cellStyle name="Normal 11 5 12 2" xfId="26120"/>
    <cellStyle name="Normal 11 5 12 3" xfId="26121"/>
    <cellStyle name="Normal 11 5 13" xfId="26122"/>
    <cellStyle name="Normal 11 5 14" xfId="26123"/>
    <cellStyle name="Normal 11 5 2" xfId="26124"/>
    <cellStyle name="Normal 11 5 2 10" xfId="26125"/>
    <cellStyle name="Normal 11 5 2 11" xfId="26126"/>
    <cellStyle name="Normal 11 5 2 2" xfId="26127"/>
    <cellStyle name="Normal 11 5 2 2 2" xfId="26128"/>
    <cellStyle name="Normal 11 5 2 2 2 2" xfId="26129"/>
    <cellStyle name="Normal 11 5 2 2 2 2 2" xfId="26130"/>
    <cellStyle name="Normal 11 5 2 2 2 2 3" xfId="26131"/>
    <cellStyle name="Normal 11 5 2 2 2 3" xfId="26132"/>
    <cellStyle name="Normal 11 5 2 2 2 3 2" xfId="26133"/>
    <cellStyle name="Normal 11 5 2 2 2 3 3" xfId="26134"/>
    <cellStyle name="Normal 11 5 2 2 2 4" xfId="26135"/>
    <cellStyle name="Normal 11 5 2 2 2 4 2" xfId="26136"/>
    <cellStyle name="Normal 11 5 2 2 2 4 3" xfId="26137"/>
    <cellStyle name="Normal 11 5 2 2 2 5" xfId="26138"/>
    <cellStyle name="Normal 11 5 2 2 2 5 2" xfId="26139"/>
    <cellStyle name="Normal 11 5 2 2 2 5 3" xfId="26140"/>
    <cellStyle name="Normal 11 5 2 2 2 6" xfId="26141"/>
    <cellStyle name="Normal 11 5 2 2 2 7" xfId="26142"/>
    <cellStyle name="Normal 11 5 2 2 3" xfId="26143"/>
    <cellStyle name="Normal 11 5 2 2 3 2" xfId="26144"/>
    <cellStyle name="Normal 11 5 2 2 3 3" xfId="26145"/>
    <cellStyle name="Normal 11 5 2 2 4" xfId="26146"/>
    <cellStyle name="Normal 11 5 2 2 4 2" xfId="26147"/>
    <cellStyle name="Normal 11 5 2 2 4 3" xfId="26148"/>
    <cellStyle name="Normal 11 5 2 2 5" xfId="26149"/>
    <cellStyle name="Normal 11 5 2 2 5 2" xfId="26150"/>
    <cellStyle name="Normal 11 5 2 2 5 3" xfId="26151"/>
    <cellStyle name="Normal 11 5 2 2 6" xfId="26152"/>
    <cellStyle name="Normal 11 5 2 2 6 2" xfId="26153"/>
    <cellStyle name="Normal 11 5 2 2 6 3" xfId="26154"/>
    <cellStyle name="Normal 11 5 2 2 7" xfId="26155"/>
    <cellStyle name="Normal 11 5 2 2 8" xfId="26156"/>
    <cellStyle name="Normal 11 5 2 3" xfId="26157"/>
    <cellStyle name="Normal 11 5 2 3 2" xfId="26158"/>
    <cellStyle name="Normal 11 5 2 3 2 2" xfId="26159"/>
    <cellStyle name="Normal 11 5 2 3 2 3" xfId="26160"/>
    <cellStyle name="Normal 11 5 2 3 3" xfId="26161"/>
    <cellStyle name="Normal 11 5 2 3 3 2" xfId="26162"/>
    <cellStyle name="Normal 11 5 2 3 3 3" xfId="26163"/>
    <cellStyle name="Normal 11 5 2 3 4" xfId="26164"/>
    <cellStyle name="Normal 11 5 2 3 4 2" xfId="26165"/>
    <cellStyle name="Normal 11 5 2 3 4 3" xfId="26166"/>
    <cellStyle name="Normal 11 5 2 3 5" xfId="26167"/>
    <cellStyle name="Normal 11 5 2 3 5 2" xfId="26168"/>
    <cellStyle name="Normal 11 5 2 3 5 3" xfId="26169"/>
    <cellStyle name="Normal 11 5 2 3 6" xfId="26170"/>
    <cellStyle name="Normal 11 5 2 3 7" xfId="26171"/>
    <cellStyle name="Normal 11 5 2 4" xfId="26172"/>
    <cellStyle name="Normal 11 5 2 4 2" xfId="26173"/>
    <cellStyle name="Normal 11 5 2 4 2 2" xfId="26174"/>
    <cellStyle name="Normal 11 5 2 4 2 3" xfId="26175"/>
    <cellStyle name="Normal 11 5 2 4 3" xfId="26176"/>
    <cellStyle name="Normal 11 5 2 4 3 2" xfId="26177"/>
    <cellStyle name="Normal 11 5 2 4 3 3" xfId="26178"/>
    <cellStyle name="Normal 11 5 2 4 4" xfId="26179"/>
    <cellStyle name="Normal 11 5 2 4 4 2" xfId="26180"/>
    <cellStyle name="Normal 11 5 2 4 4 3" xfId="26181"/>
    <cellStyle name="Normal 11 5 2 4 5" xfId="26182"/>
    <cellStyle name="Normal 11 5 2 4 5 2" xfId="26183"/>
    <cellStyle name="Normal 11 5 2 4 5 3" xfId="26184"/>
    <cellStyle name="Normal 11 5 2 4 6" xfId="26185"/>
    <cellStyle name="Normal 11 5 2 4 7" xfId="26186"/>
    <cellStyle name="Normal 11 5 2 5" xfId="26187"/>
    <cellStyle name="Normal 11 5 2 5 2" xfId="26188"/>
    <cellStyle name="Normal 11 5 2 5 2 2" xfId="26189"/>
    <cellStyle name="Normal 11 5 2 5 2 3" xfId="26190"/>
    <cellStyle name="Normal 11 5 2 5 3" xfId="26191"/>
    <cellStyle name="Normal 11 5 2 5 3 2" xfId="26192"/>
    <cellStyle name="Normal 11 5 2 5 3 3" xfId="26193"/>
    <cellStyle name="Normal 11 5 2 5 4" xfId="26194"/>
    <cellStyle name="Normal 11 5 2 5 4 2" xfId="26195"/>
    <cellStyle name="Normal 11 5 2 5 4 3" xfId="26196"/>
    <cellStyle name="Normal 11 5 2 5 5" xfId="26197"/>
    <cellStyle name="Normal 11 5 2 5 5 2" xfId="26198"/>
    <cellStyle name="Normal 11 5 2 5 5 3" xfId="26199"/>
    <cellStyle name="Normal 11 5 2 5 6" xfId="26200"/>
    <cellStyle name="Normal 11 5 2 5 7" xfId="26201"/>
    <cellStyle name="Normal 11 5 2 6" xfId="26202"/>
    <cellStyle name="Normal 11 5 2 6 2" xfId="26203"/>
    <cellStyle name="Normal 11 5 2 6 3" xfId="26204"/>
    <cellStyle name="Normal 11 5 2 7" xfId="26205"/>
    <cellStyle name="Normal 11 5 2 7 2" xfId="26206"/>
    <cellStyle name="Normal 11 5 2 7 3" xfId="26207"/>
    <cellStyle name="Normal 11 5 2 8" xfId="26208"/>
    <cellStyle name="Normal 11 5 2 8 2" xfId="26209"/>
    <cellStyle name="Normal 11 5 2 8 3" xfId="26210"/>
    <cellStyle name="Normal 11 5 2 9" xfId="26211"/>
    <cellStyle name="Normal 11 5 2 9 2" xfId="26212"/>
    <cellStyle name="Normal 11 5 2 9 3" xfId="26213"/>
    <cellStyle name="Normal 11 5 3" xfId="26214"/>
    <cellStyle name="Normal 11 5 3 2" xfId="26215"/>
    <cellStyle name="Normal 11 5 3 2 2" xfId="26216"/>
    <cellStyle name="Normal 11 5 3 2 2 2" xfId="26217"/>
    <cellStyle name="Normal 11 5 3 2 2 3" xfId="26218"/>
    <cellStyle name="Normal 11 5 3 2 3" xfId="26219"/>
    <cellStyle name="Normal 11 5 3 2 3 2" xfId="26220"/>
    <cellStyle name="Normal 11 5 3 2 3 3" xfId="26221"/>
    <cellStyle name="Normal 11 5 3 2 4" xfId="26222"/>
    <cellStyle name="Normal 11 5 3 2 4 2" xfId="26223"/>
    <cellStyle name="Normal 11 5 3 2 4 3" xfId="26224"/>
    <cellStyle name="Normal 11 5 3 2 5" xfId="26225"/>
    <cellStyle name="Normal 11 5 3 2 5 2" xfId="26226"/>
    <cellStyle name="Normal 11 5 3 2 5 3" xfId="26227"/>
    <cellStyle name="Normal 11 5 3 2 6" xfId="26228"/>
    <cellStyle name="Normal 11 5 3 2 7" xfId="26229"/>
    <cellStyle name="Normal 11 5 3 3" xfId="26230"/>
    <cellStyle name="Normal 11 5 3 3 2" xfId="26231"/>
    <cellStyle name="Normal 11 5 3 3 3" xfId="26232"/>
    <cellStyle name="Normal 11 5 3 4" xfId="26233"/>
    <cellStyle name="Normal 11 5 3 4 2" xfId="26234"/>
    <cellStyle name="Normal 11 5 3 4 3" xfId="26235"/>
    <cellStyle name="Normal 11 5 3 5" xfId="26236"/>
    <cellStyle name="Normal 11 5 3 5 2" xfId="26237"/>
    <cellStyle name="Normal 11 5 3 5 3" xfId="26238"/>
    <cellStyle name="Normal 11 5 3 6" xfId="26239"/>
    <cellStyle name="Normal 11 5 3 6 2" xfId="26240"/>
    <cellStyle name="Normal 11 5 3 6 3" xfId="26241"/>
    <cellStyle name="Normal 11 5 3 7" xfId="26242"/>
    <cellStyle name="Normal 11 5 3 8" xfId="26243"/>
    <cellStyle name="Normal 11 5 4" xfId="26244"/>
    <cellStyle name="Normal 11 5 4 2" xfId="26245"/>
    <cellStyle name="Normal 11 5 4 2 2" xfId="26246"/>
    <cellStyle name="Normal 11 5 4 2 2 2" xfId="26247"/>
    <cellStyle name="Normal 11 5 4 2 2 3" xfId="26248"/>
    <cellStyle name="Normal 11 5 4 2 3" xfId="26249"/>
    <cellStyle name="Normal 11 5 4 2 3 2" xfId="26250"/>
    <cellStyle name="Normal 11 5 4 2 3 3" xfId="26251"/>
    <cellStyle name="Normal 11 5 4 2 4" xfId="26252"/>
    <cellStyle name="Normal 11 5 4 2 4 2" xfId="26253"/>
    <cellStyle name="Normal 11 5 4 2 4 3" xfId="26254"/>
    <cellStyle name="Normal 11 5 4 2 5" xfId="26255"/>
    <cellStyle name="Normal 11 5 4 2 5 2" xfId="26256"/>
    <cellStyle name="Normal 11 5 4 2 5 3" xfId="26257"/>
    <cellStyle name="Normal 11 5 4 2 6" xfId="26258"/>
    <cellStyle name="Normal 11 5 4 2 7" xfId="26259"/>
    <cellStyle name="Normal 11 5 4 3" xfId="26260"/>
    <cellStyle name="Normal 11 5 4 3 2" xfId="26261"/>
    <cellStyle name="Normal 11 5 4 3 3" xfId="26262"/>
    <cellStyle name="Normal 11 5 4 4" xfId="26263"/>
    <cellStyle name="Normal 11 5 4 4 2" xfId="26264"/>
    <cellStyle name="Normal 11 5 4 4 3" xfId="26265"/>
    <cellStyle name="Normal 11 5 4 5" xfId="26266"/>
    <cellStyle name="Normal 11 5 4 5 2" xfId="26267"/>
    <cellStyle name="Normal 11 5 4 5 3" xfId="26268"/>
    <cellStyle name="Normal 11 5 4 6" xfId="26269"/>
    <cellStyle name="Normal 11 5 4 6 2" xfId="26270"/>
    <cellStyle name="Normal 11 5 4 6 3" xfId="26271"/>
    <cellStyle name="Normal 11 5 4 7" xfId="26272"/>
    <cellStyle name="Normal 11 5 4 8" xfId="26273"/>
    <cellStyle name="Normal 11 5 5" xfId="26274"/>
    <cellStyle name="Normal 11 5 5 2" xfId="26275"/>
    <cellStyle name="Normal 11 5 5 2 2" xfId="26276"/>
    <cellStyle name="Normal 11 5 5 2 3" xfId="26277"/>
    <cellStyle name="Normal 11 5 5 3" xfId="26278"/>
    <cellStyle name="Normal 11 5 5 3 2" xfId="26279"/>
    <cellStyle name="Normal 11 5 5 3 3" xfId="26280"/>
    <cellStyle name="Normal 11 5 5 4" xfId="26281"/>
    <cellStyle name="Normal 11 5 5 4 2" xfId="26282"/>
    <cellStyle name="Normal 11 5 5 4 3" xfId="26283"/>
    <cellStyle name="Normal 11 5 5 5" xfId="26284"/>
    <cellStyle name="Normal 11 5 5 5 2" xfId="26285"/>
    <cellStyle name="Normal 11 5 5 5 3" xfId="26286"/>
    <cellStyle name="Normal 11 5 5 6" xfId="26287"/>
    <cellStyle name="Normal 11 5 5 7" xfId="26288"/>
    <cellStyle name="Normal 11 5 6" xfId="26289"/>
    <cellStyle name="Normal 11 5 6 2" xfId="26290"/>
    <cellStyle name="Normal 11 5 6 2 2" xfId="26291"/>
    <cellStyle name="Normal 11 5 6 2 3" xfId="26292"/>
    <cellStyle name="Normal 11 5 6 3" xfId="26293"/>
    <cellStyle name="Normal 11 5 6 3 2" xfId="26294"/>
    <cellStyle name="Normal 11 5 6 3 3" xfId="26295"/>
    <cellStyle name="Normal 11 5 6 4" xfId="26296"/>
    <cellStyle name="Normal 11 5 6 4 2" xfId="26297"/>
    <cellStyle name="Normal 11 5 6 4 3" xfId="26298"/>
    <cellStyle name="Normal 11 5 6 5" xfId="26299"/>
    <cellStyle name="Normal 11 5 6 5 2" xfId="26300"/>
    <cellStyle name="Normal 11 5 6 5 3" xfId="26301"/>
    <cellStyle name="Normal 11 5 6 6" xfId="26302"/>
    <cellStyle name="Normal 11 5 6 7" xfId="26303"/>
    <cellStyle name="Normal 11 5 7" xfId="26304"/>
    <cellStyle name="Normal 11 5 7 2" xfId="26305"/>
    <cellStyle name="Normal 11 5 7 2 2" xfId="26306"/>
    <cellStyle name="Normal 11 5 7 2 3" xfId="26307"/>
    <cellStyle name="Normal 11 5 7 3" xfId="26308"/>
    <cellStyle name="Normal 11 5 7 3 2" xfId="26309"/>
    <cellStyle name="Normal 11 5 7 3 3" xfId="26310"/>
    <cellStyle name="Normal 11 5 7 4" xfId="26311"/>
    <cellStyle name="Normal 11 5 7 4 2" xfId="26312"/>
    <cellStyle name="Normal 11 5 7 4 3" xfId="26313"/>
    <cellStyle name="Normal 11 5 7 5" xfId="26314"/>
    <cellStyle name="Normal 11 5 7 5 2" xfId="26315"/>
    <cellStyle name="Normal 11 5 7 5 3" xfId="26316"/>
    <cellStyle name="Normal 11 5 7 6" xfId="26317"/>
    <cellStyle name="Normal 11 5 7 7" xfId="26318"/>
    <cellStyle name="Normal 11 5 8" xfId="26319"/>
    <cellStyle name="Normal 11 5 8 2" xfId="26320"/>
    <cellStyle name="Normal 11 5 8 2 2" xfId="26321"/>
    <cellStyle name="Normal 11 5 8 2 3" xfId="26322"/>
    <cellStyle name="Normal 11 5 8 3" xfId="26323"/>
    <cellStyle name="Normal 11 5 8 3 2" xfId="26324"/>
    <cellStyle name="Normal 11 5 8 3 3" xfId="26325"/>
    <cellStyle name="Normal 11 5 8 4" xfId="26326"/>
    <cellStyle name="Normal 11 5 8 4 2" xfId="26327"/>
    <cellStyle name="Normal 11 5 8 4 3" xfId="26328"/>
    <cellStyle name="Normal 11 5 8 5" xfId="26329"/>
    <cellStyle name="Normal 11 5 8 5 2" xfId="26330"/>
    <cellStyle name="Normal 11 5 8 5 3" xfId="26331"/>
    <cellStyle name="Normal 11 5 8 6" xfId="26332"/>
    <cellStyle name="Normal 11 5 8 7" xfId="26333"/>
    <cellStyle name="Normal 11 5 9" xfId="26334"/>
    <cellStyle name="Normal 11 5 9 2" xfId="26335"/>
    <cellStyle name="Normal 11 5 9 3" xfId="26336"/>
    <cellStyle name="Normal 11 6" xfId="26337"/>
    <cellStyle name="Normal 11 6 10" xfId="26338"/>
    <cellStyle name="Normal 11 6 11" xfId="26339"/>
    <cellStyle name="Normal 11 6 2" xfId="26340"/>
    <cellStyle name="Normal 11 6 2 2" xfId="26341"/>
    <cellStyle name="Normal 11 6 2 2 2" xfId="26342"/>
    <cellStyle name="Normal 11 6 2 2 2 2" xfId="26343"/>
    <cellStyle name="Normal 11 6 2 2 2 3" xfId="26344"/>
    <cellStyle name="Normal 11 6 2 2 3" xfId="26345"/>
    <cellStyle name="Normal 11 6 2 2 3 2" xfId="26346"/>
    <cellStyle name="Normal 11 6 2 2 3 3" xfId="26347"/>
    <cellStyle name="Normal 11 6 2 2 4" xfId="26348"/>
    <cellStyle name="Normal 11 6 2 2 4 2" xfId="26349"/>
    <cellStyle name="Normal 11 6 2 2 4 3" xfId="26350"/>
    <cellStyle name="Normal 11 6 2 2 5" xfId="26351"/>
    <cellStyle name="Normal 11 6 2 2 5 2" xfId="26352"/>
    <cellStyle name="Normal 11 6 2 2 5 3" xfId="26353"/>
    <cellStyle name="Normal 11 6 2 2 6" xfId="26354"/>
    <cellStyle name="Normal 11 6 2 2 7" xfId="26355"/>
    <cellStyle name="Normal 11 6 2 3" xfId="26356"/>
    <cellStyle name="Normal 11 6 2 3 2" xfId="26357"/>
    <cellStyle name="Normal 11 6 2 3 3" xfId="26358"/>
    <cellStyle name="Normal 11 6 2 4" xfId="26359"/>
    <cellStyle name="Normal 11 6 2 4 2" xfId="26360"/>
    <cellStyle name="Normal 11 6 2 4 3" xfId="26361"/>
    <cellStyle name="Normal 11 6 2 5" xfId="26362"/>
    <cellStyle name="Normal 11 6 2 5 2" xfId="26363"/>
    <cellStyle name="Normal 11 6 2 5 3" xfId="26364"/>
    <cellStyle name="Normal 11 6 2 6" xfId="26365"/>
    <cellStyle name="Normal 11 6 2 6 2" xfId="26366"/>
    <cellStyle name="Normal 11 6 2 6 3" xfId="26367"/>
    <cellStyle name="Normal 11 6 2 7" xfId="26368"/>
    <cellStyle name="Normal 11 6 2 8" xfId="26369"/>
    <cellStyle name="Normal 11 6 3" xfId="26370"/>
    <cellStyle name="Normal 11 6 3 2" xfId="26371"/>
    <cellStyle name="Normal 11 6 3 2 2" xfId="26372"/>
    <cellStyle name="Normal 11 6 3 2 3" xfId="26373"/>
    <cellStyle name="Normal 11 6 3 3" xfId="26374"/>
    <cellStyle name="Normal 11 6 3 3 2" xfId="26375"/>
    <cellStyle name="Normal 11 6 3 3 3" xfId="26376"/>
    <cellStyle name="Normal 11 6 3 4" xfId="26377"/>
    <cellStyle name="Normal 11 6 3 4 2" xfId="26378"/>
    <cellStyle name="Normal 11 6 3 4 3" xfId="26379"/>
    <cellStyle name="Normal 11 6 3 5" xfId="26380"/>
    <cellStyle name="Normal 11 6 3 5 2" xfId="26381"/>
    <cellStyle name="Normal 11 6 3 5 3" xfId="26382"/>
    <cellStyle name="Normal 11 6 3 6" xfId="26383"/>
    <cellStyle name="Normal 11 6 3 7" xfId="26384"/>
    <cellStyle name="Normal 11 6 4" xfId="26385"/>
    <cellStyle name="Normal 11 6 4 2" xfId="26386"/>
    <cellStyle name="Normal 11 6 4 2 2" xfId="26387"/>
    <cellStyle name="Normal 11 6 4 2 3" xfId="26388"/>
    <cellStyle name="Normal 11 6 4 3" xfId="26389"/>
    <cellStyle name="Normal 11 6 4 3 2" xfId="26390"/>
    <cellStyle name="Normal 11 6 4 3 3" xfId="26391"/>
    <cellStyle name="Normal 11 6 4 4" xfId="26392"/>
    <cellStyle name="Normal 11 6 4 4 2" xfId="26393"/>
    <cellStyle name="Normal 11 6 4 4 3" xfId="26394"/>
    <cellStyle name="Normal 11 6 4 5" xfId="26395"/>
    <cellStyle name="Normal 11 6 4 5 2" xfId="26396"/>
    <cellStyle name="Normal 11 6 4 5 3" xfId="26397"/>
    <cellStyle name="Normal 11 6 4 6" xfId="26398"/>
    <cellStyle name="Normal 11 6 4 7" xfId="26399"/>
    <cellStyle name="Normal 11 6 5" xfId="26400"/>
    <cellStyle name="Normal 11 6 5 2" xfId="26401"/>
    <cellStyle name="Normal 11 6 5 2 2" xfId="26402"/>
    <cellStyle name="Normal 11 6 5 2 3" xfId="26403"/>
    <cellStyle name="Normal 11 6 5 3" xfId="26404"/>
    <cellStyle name="Normal 11 6 5 3 2" xfId="26405"/>
    <cellStyle name="Normal 11 6 5 3 3" xfId="26406"/>
    <cellStyle name="Normal 11 6 5 4" xfId="26407"/>
    <cellStyle name="Normal 11 6 5 4 2" xfId="26408"/>
    <cellStyle name="Normal 11 6 5 4 3" xfId="26409"/>
    <cellStyle name="Normal 11 6 5 5" xfId="26410"/>
    <cellStyle name="Normal 11 6 5 5 2" xfId="26411"/>
    <cellStyle name="Normal 11 6 5 5 3" xfId="26412"/>
    <cellStyle name="Normal 11 6 5 6" xfId="26413"/>
    <cellStyle name="Normal 11 6 5 7" xfId="26414"/>
    <cellStyle name="Normal 11 6 6" xfId="26415"/>
    <cellStyle name="Normal 11 6 6 2" xfId="26416"/>
    <cellStyle name="Normal 11 6 6 3" xfId="26417"/>
    <cellStyle name="Normal 11 6 7" xfId="26418"/>
    <cellStyle name="Normal 11 6 7 2" xfId="26419"/>
    <cellStyle name="Normal 11 6 7 3" xfId="26420"/>
    <cellStyle name="Normal 11 6 8" xfId="26421"/>
    <cellStyle name="Normal 11 6 8 2" xfId="26422"/>
    <cellStyle name="Normal 11 6 8 3" xfId="26423"/>
    <cellStyle name="Normal 11 6 9" xfId="26424"/>
    <cellStyle name="Normal 11 6 9 2" xfId="26425"/>
    <cellStyle name="Normal 11 6 9 3" xfId="26426"/>
    <cellStyle name="Normal 11 7" xfId="26427"/>
    <cellStyle name="Normal 11 7 2" xfId="26428"/>
    <cellStyle name="Normal 11 7 2 2" xfId="26429"/>
    <cellStyle name="Normal 11 7 2 2 2" xfId="26430"/>
    <cellStyle name="Normal 11 7 2 2 3" xfId="26431"/>
    <cellStyle name="Normal 11 7 2 3" xfId="26432"/>
    <cellStyle name="Normal 11 7 2 3 2" xfId="26433"/>
    <cellStyle name="Normal 11 7 2 3 3" xfId="26434"/>
    <cellStyle name="Normal 11 7 2 4" xfId="26435"/>
    <cellStyle name="Normal 11 7 2 4 2" xfId="26436"/>
    <cellStyle name="Normal 11 7 2 4 3" xfId="26437"/>
    <cellStyle name="Normal 11 7 2 5" xfId="26438"/>
    <cellStyle name="Normal 11 7 2 5 2" xfId="26439"/>
    <cellStyle name="Normal 11 7 2 5 3" xfId="26440"/>
    <cellStyle name="Normal 11 7 2 6" xfId="26441"/>
    <cellStyle name="Normal 11 7 2 7" xfId="26442"/>
    <cellStyle name="Normal 11 7 3" xfId="26443"/>
    <cellStyle name="Normal 11 7 3 2" xfId="26444"/>
    <cellStyle name="Normal 11 7 3 3" xfId="26445"/>
    <cellStyle name="Normal 11 7 4" xfId="26446"/>
    <cellStyle name="Normal 11 7 4 2" xfId="26447"/>
    <cellStyle name="Normal 11 7 4 3" xfId="26448"/>
    <cellStyle name="Normal 11 7 5" xfId="26449"/>
    <cellStyle name="Normal 11 7 5 2" xfId="26450"/>
    <cellStyle name="Normal 11 7 5 3" xfId="26451"/>
    <cellStyle name="Normal 11 7 6" xfId="26452"/>
    <cellStyle name="Normal 11 7 6 2" xfId="26453"/>
    <cellStyle name="Normal 11 7 6 3" xfId="26454"/>
    <cellStyle name="Normal 11 7 7" xfId="26455"/>
    <cellStyle name="Normal 11 7 8" xfId="26456"/>
    <cellStyle name="Normal 11 8" xfId="26457"/>
    <cellStyle name="Normal 11 8 2" xfId="26458"/>
    <cellStyle name="Normal 11 8 2 2" xfId="26459"/>
    <cellStyle name="Normal 11 8 2 2 2" xfId="26460"/>
    <cellStyle name="Normal 11 8 2 2 3" xfId="26461"/>
    <cellStyle name="Normal 11 8 2 3" xfId="26462"/>
    <cellStyle name="Normal 11 8 2 3 2" xfId="26463"/>
    <cellStyle name="Normal 11 8 2 3 3" xfId="26464"/>
    <cellStyle name="Normal 11 8 2 4" xfId="26465"/>
    <cellStyle name="Normal 11 8 2 4 2" xfId="26466"/>
    <cellStyle name="Normal 11 8 2 4 3" xfId="26467"/>
    <cellStyle name="Normal 11 8 2 5" xfId="26468"/>
    <cellStyle name="Normal 11 8 2 5 2" xfId="26469"/>
    <cellStyle name="Normal 11 8 2 5 3" xfId="26470"/>
    <cellStyle name="Normal 11 8 2 6" xfId="26471"/>
    <cellStyle name="Normal 11 8 2 7" xfId="26472"/>
    <cellStyle name="Normal 11 8 3" xfId="26473"/>
    <cellStyle name="Normal 11 8 3 2" xfId="26474"/>
    <cellStyle name="Normal 11 8 3 3" xfId="26475"/>
    <cellStyle name="Normal 11 8 4" xfId="26476"/>
    <cellStyle name="Normal 11 8 4 2" xfId="26477"/>
    <cellStyle name="Normal 11 8 4 3" xfId="26478"/>
    <cellStyle name="Normal 11 8 5" xfId="26479"/>
    <cellStyle name="Normal 11 8 5 2" xfId="26480"/>
    <cellStyle name="Normal 11 8 5 3" xfId="26481"/>
    <cellStyle name="Normal 11 8 6" xfId="26482"/>
    <cellStyle name="Normal 11 8 6 2" xfId="26483"/>
    <cellStyle name="Normal 11 8 6 3" xfId="26484"/>
    <cellStyle name="Normal 11 8 7" xfId="26485"/>
    <cellStyle name="Normal 11 8 8" xfId="26486"/>
    <cellStyle name="Normal 11 9" xfId="26487"/>
    <cellStyle name="Normal 11 9 2" xfId="26488"/>
    <cellStyle name="Normal 11 9 2 2" xfId="26489"/>
    <cellStyle name="Normal 11 9 2 2 2" xfId="26490"/>
    <cellStyle name="Normal 11 9 2 2 3" xfId="26491"/>
    <cellStyle name="Normal 11 9 2 3" xfId="26492"/>
    <cellStyle name="Normal 11 9 2 3 2" xfId="26493"/>
    <cellStyle name="Normal 11 9 2 3 3" xfId="26494"/>
    <cellStyle name="Normal 11 9 2 4" xfId="26495"/>
    <cellStyle name="Normal 11 9 2 4 2" xfId="26496"/>
    <cellStyle name="Normal 11 9 2 4 3" xfId="26497"/>
    <cellStyle name="Normal 11 9 2 5" xfId="26498"/>
    <cellStyle name="Normal 11 9 2 5 2" xfId="26499"/>
    <cellStyle name="Normal 11 9 2 5 3" xfId="26500"/>
    <cellStyle name="Normal 11 9 2 6" xfId="26501"/>
    <cellStyle name="Normal 11 9 2 7" xfId="26502"/>
    <cellStyle name="Normal 11 9 3" xfId="26503"/>
    <cellStyle name="Normal 11 9 3 2" xfId="26504"/>
    <cellStyle name="Normal 11 9 3 3" xfId="26505"/>
    <cellStyle name="Normal 11 9 4" xfId="26506"/>
    <cellStyle name="Normal 11 9 4 2" xfId="26507"/>
    <cellStyle name="Normal 11 9 4 3" xfId="26508"/>
    <cellStyle name="Normal 11 9 5" xfId="26509"/>
    <cellStyle name="Normal 11 9 5 2" xfId="26510"/>
    <cellStyle name="Normal 11 9 5 3" xfId="26511"/>
    <cellStyle name="Normal 11 9 6" xfId="26512"/>
    <cellStyle name="Normal 11 9 6 2" xfId="26513"/>
    <cellStyle name="Normal 11 9 6 3" xfId="26514"/>
    <cellStyle name="Normal 11 9 7" xfId="26515"/>
    <cellStyle name="Normal 11 9 8" xfId="26516"/>
    <cellStyle name="Normal 110" xfId="47112"/>
    <cellStyle name="Normal 111" xfId="47085"/>
    <cellStyle name="Normal 112" xfId="47105"/>
    <cellStyle name="Normal 113" xfId="47125"/>
    <cellStyle name="Normal 114" xfId="47080"/>
    <cellStyle name="Normal 115" xfId="47098"/>
    <cellStyle name="Normal 116" xfId="47169"/>
    <cellStyle name="Normal 117" xfId="47171"/>
    <cellStyle name="Normal 118" xfId="47173"/>
    <cellStyle name="Normal 119" xfId="47175"/>
    <cellStyle name="Normal 12" xfId="898"/>
    <cellStyle name="Normal 12 2" xfId="899"/>
    <cellStyle name="Normal 12 2 2" xfId="900"/>
    <cellStyle name="Normal 12 2 2 2" xfId="901"/>
    <cellStyle name="Normal 12 2 2 2 2" xfId="26519"/>
    <cellStyle name="Normal 12 2 2 2 3" xfId="26518"/>
    <cellStyle name="Normal 12 2 2 3" xfId="26520"/>
    <cellStyle name="Normal 12 2 3" xfId="902"/>
    <cellStyle name="Normal 12 2 3 2" xfId="26522"/>
    <cellStyle name="Normal 12 2 3 3" xfId="26521"/>
    <cellStyle name="Normal 12 2 4" xfId="26523"/>
    <cellStyle name="Normal 12 2 5" xfId="26524"/>
    <cellStyle name="Normal 12 3" xfId="26525"/>
    <cellStyle name="Normal 12 3 2" xfId="26526"/>
    <cellStyle name="Normal 12 3 2 2" xfId="26527"/>
    <cellStyle name="Normal 12 3 3" xfId="26528"/>
    <cellStyle name="Normal 12 4" xfId="26529"/>
    <cellStyle name="Normal 12 4 2" xfId="26530"/>
    <cellStyle name="Normal 12 5" xfId="26531"/>
    <cellStyle name="Normal 12 6" xfId="26532"/>
    <cellStyle name="Normal 12 7" xfId="26517"/>
    <cellStyle name="Normal 120" xfId="47177"/>
    <cellStyle name="Normal 121" xfId="47179"/>
    <cellStyle name="Normal 122" xfId="47181"/>
    <cellStyle name="Normal 123" xfId="47182"/>
    <cellStyle name="Normal 124" xfId="47183"/>
    <cellStyle name="Normal 125" xfId="47184"/>
    <cellStyle name="Normal 126" xfId="47185"/>
    <cellStyle name="Normal 127" xfId="47186"/>
    <cellStyle name="Normal 128" xfId="47187"/>
    <cellStyle name="Normal 129" xfId="47188"/>
    <cellStyle name="Normal 13" xfId="903"/>
    <cellStyle name="Normal 13 2" xfId="904"/>
    <cellStyle name="Normal 13 2 2" xfId="905"/>
    <cellStyle name="Normal 13 2 2 2" xfId="906"/>
    <cellStyle name="Normal 13 2 3" xfId="907"/>
    <cellStyle name="Normal 13 2 4" xfId="26533"/>
    <cellStyle name="Normal 13 3" xfId="908"/>
    <cellStyle name="Normal 13 3 2" xfId="909"/>
    <cellStyle name="Normal 13 3 3" xfId="26534"/>
    <cellStyle name="Normal 13 4" xfId="910"/>
    <cellStyle name="Normal 130" xfId="47189"/>
    <cellStyle name="Normal 131" xfId="47190"/>
    <cellStyle name="Normal 132" xfId="47191"/>
    <cellStyle name="Normal 14" xfId="911"/>
    <cellStyle name="Normal 14 10" xfId="26536"/>
    <cellStyle name="Normal 14 10 2" xfId="26537"/>
    <cellStyle name="Normal 14 10 2 2" xfId="26538"/>
    <cellStyle name="Normal 14 10 2 3" xfId="26539"/>
    <cellStyle name="Normal 14 10 3" xfId="26540"/>
    <cellStyle name="Normal 14 10 3 2" xfId="26541"/>
    <cellStyle name="Normal 14 10 3 3" xfId="26542"/>
    <cellStyle name="Normal 14 10 4" xfId="26543"/>
    <cellStyle name="Normal 14 10 4 2" xfId="26544"/>
    <cellStyle name="Normal 14 10 4 3" xfId="26545"/>
    <cellStyle name="Normal 14 10 5" xfId="26546"/>
    <cellStyle name="Normal 14 10 5 2" xfId="26547"/>
    <cellStyle name="Normal 14 10 5 3" xfId="26548"/>
    <cellStyle name="Normal 14 10 6" xfId="26549"/>
    <cellStyle name="Normal 14 10 7" xfId="26550"/>
    <cellStyle name="Normal 14 11" xfId="26551"/>
    <cellStyle name="Normal 14 11 2" xfId="26552"/>
    <cellStyle name="Normal 14 11 3" xfId="26553"/>
    <cellStyle name="Normal 14 12" xfId="26554"/>
    <cellStyle name="Normal 14 12 2" xfId="26555"/>
    <cellStyle name="Normal 14 12 3" xfId="26556"/>
    <cellStyle name="Normal 14 13" xfId="26557"/>
    <cellStyle name="Normal 14 13 2" xfId="26558"/>
    <cellStyle name="Normal 14 13 3" xfId="26559"/>
    <cellStyle name="Normal 14 14" xfId="26560"/>
    <cellStyle name="Normal 14 14 2" xfId="26561"/>
    <cellStyle name="Normal 14 14 3" xfId="26562"/>
    <cellStyle name="Normal 14 15" xfId="26563"/>
    <cellStyle name="Normal 14 16" xfId="26564"/>
    <cellStyle name="Normal 14 17" xfId="26535"/>
    <cellStyle name="Normal 14 2" xfId="912"/>
    <cellStyle name="Normal 14 2 10" xfId="26566"/>
    <cellStyle name="Normal 14 2 10 2" xfId="26567"/>
    <cellStyle name="Normal 14 2 10 3" xfId="26568"/>
    <cellStyle name="Normal 14 2 11" xfId="26569"/>
    <cellStyle name="Normal 14 2 11 2" xfId="26570"/>
    <cellStyle name="Normal 14 2 11 3" xfId="26571"/>
    <cellStyle name="Normal 14 2 12" xfId="26572"/>
    <cellStyle name="Normal 14 2 12 2" xfId="26573"/>
    <cellStyle name="Normal 14 2 12 3" xfId="26574"/>
    <cellStyle name="Normal 14 2 13" xfId="26575"/>
    <cellStyle name="Normal 14 2 13 2" xfId="26576"/>
    <cellStyle name="Normal 14 2 13 3" xfId="26577"/>
    <cellStyle name="Normal 14 2 14" xfId="26578"/>
    <cellStyle name="Normal 14 2 15" xfId="26579"/>
    <cellStyle name="Normal 14 2 16" xfId="26565"/>
    <cellStyle name="Normal 14 2 2" xfId="26580"/>
    <cellStyle name="Normal 14 2 2 10" xfId="26581"/>
    <cellStyle name="Normal 14 2 2 11" xfId="26582"/>
    <cellStyle name="Normal 14 2 2 2" xfId="26583"/>
    <cellStyle name="Normal 14 2 2 2 2" xfId="26584"/>
    <cellStyle name="Normal 14 2 2 2 2 2" xfId="26585"/>
    <cellStyle name="Normal 14 2 2 2 2 2 2" xfId="26586"/>
    <cellStyle name="Normal 14 2 2 2 2 2 3" xfId="26587"/>
    <cellStyle name="Normal 14 2 2 2 2 3" xfId="26588"/>
    <cellStyle name="Normal 14 2 2 2 2 3 2" xfId="26589"/>
    <cellStyle name="Normal 14 2 2 2 2 3 3" xfId="26590"/>
    <cellStyle name="Normal 14 2 2 2 2 4" xfId="26591"/>
    <cellStyle name="Normal 14 2 2 2 2 4 2" xfId="26592"/>
    <cellStyle name="Normal 14 2 2 2 2 4 3" xfId="26593"/>
    <cellStyle name="Normal 14 2 2 2 2 5" xfId="26594"/>
    <cellStyle name="Normal 14 2 2 2 2 5 2" xfId="26595"/>
    <cellStyle name="Normal 14 2 2 2 2 5 3" xfId="26596"/>
    <cellStyle name="Normal 14 2 2 2 2 6" xfId="26597"/>
    <cellStyle name="Normal 14 2 2 2 2 7" xfId="26598"/>
    <cellStyle name="Normal 14 2 2 2 3" xfId="26599"/>
    <cellStyle name="Normal 14 2 2 2 3 2" xfId="26600"/>
    <cellStyle name="Normal 14 2 2 2 3 3" xfId="26601"/>
    <cellStyle name="Normal 14 2 2 2 4" xfId="26602"/>
    <cellStyle name="Normal 14 2 2 2 4 2" xfId="26603"/>
    <cellStyle name="Normal 14 2 2 2 4 3" xfId="26604"/>
    <cellStyle name="Normal 14 2 2 2 5" xfId="26605"/>
    <cellStyle name="Normal 14 2 2 2 5 2" xfId="26606"/>
    <cellStyle name="Normal 14 2 2 2 5 3" xfId="26607"/>
    <cellStyle name="Normal 14 2 2 2 6" xfId="26608"/>
    <cellStyle name="Normal 14 2 2 2 6 2" xfId="26609"/>
    <cellStyle name="Normal 14 2 2 2 6 3" xfId="26610"/>
    <cellStyle name="Normal 14 2 2 2 7" xfId="26611"/>
    <cellStyle name="Normal 14 2 2 2 8" xfId="26612"/>
    <cellStyle name="Normal 14 2 2 3" xfId="26613"/>
    <cellStyle name="Normal 14 2 2 3 2" xfId="26614"/>
    <cellStyle name="Normal 14 2 2 3 2 2" xfId="26615"/>
    <cellStyle name="Normal 14 2 2 3 2 3" xfId="26616"/>
    <cellStyle name="Normal 14 2 2 3 3" xfId="26617"/>
    <cellStyle name="Normal 14 2 2 3 3 2" xfId="26618"/>
    <cellStyle name="Normal 14 2 2 3 3 3" xfId="26619"/>
    <cellStyle name="Normal 14 2 2 3 4" xfId="26620"/>
    <cellStyle name="Normal 14 2 2 3 4 2" xfId="26621"/>
    <cellStyle name="Normal 14 2 2 3 4 3" xfId="26622"/>
    <cellStyle name="Normal 14 2 2 3 5" xfId="26623"/>
    <cellStyle name="Normal 14 2 2 3 5 2" xfId="26624"/>
    <cellStyle name="Normal 14 2 2 3 5 3" xfId="26625"/>
    <cellStyle name="Normal 14 2 2 3 6" xfId="26626"/>
    <cellStyle name="Normal 14 2 2 3 7" xfId="26627"/>
    <cellStyle name="Normal 14 2 2 4" xfId="26628"/>
    <cellStyle name="Normal 14 2 2 4 2" xfId="26629"/>
    <cellStyle name="Normal 14 2 2 4 2 2" xfId="26630"/>
    <cellStyle name="Normal 14 2 2 4 2 3" xfId="26631"/>
    <cellStyle name="Normal 14 2 2 4 3" xfId="26632"/>
    <cellStyle name="Normal 14 2 2 4 3 2" xfId="26633"/>
    <cellStyle name="Normal 14 2 2 4 3 3" xfId="26634"/>
    <cellStyle name="Normal 14 2 2 4 4" xfId="26635"/>
    <cellStyle name="Normal 14 2 2 4 4 2" xfId="26636"/>
    <cellStyle name="Normal 14 2 2 4 4 3" xfId="26637"/>
    <cellStyle name="Normal 14 2 2 4 5" xfId="26638"/>
    <cellStyle name="Normal 14 2 2 4 5 2" xfId="26639"/>
    <cellStyle name="Normal 14 2 2 4 5 3" xfId="26640"/>
    <cellStyle name="Normal 14 2 2 4 6" xfId="26641"/>
    <cellStyle name="Normal 14 2 2 4 7" xfId="26642"/>
    <cellStyle name="Normal 14 2 2 5" xfId="26643"/>
    <cellStyle name="Normal 14 2 2 5 2" xfId="26644"/>
    <cellStyle name="Normal 14 2 2 5 2 2" xfId="26645"/>
    <cellStyle name="Normal 14 2 2 5 2 3" xfId="26646"/>
    <cellStyle name="Normal 14 2 2 5 3" xfId="26647"/>
    <cellStyle name="Normal 14 2 2 5 3 2" xfId="26648"/>
    <cellStyle name="Normal 14 2 2 5 3 3" xfId="26649"/>
    <cellStyle name="Normal 14 2 2 5 4" xfId="26650"/>
    <cellStyle name="Normal 14 2 2 5 4 2" xfId="26651"/>
    <cellStyle name="Normal 14 2 2 5 4 3" xfId="26652"/>
    <cellStyle name="Normal 14 2 2 5 5" xfId="26653"/>
    <cellStyle name="Normal 14 2 2 5 5 2" xfId="26654"/>
    <cellStyle name="Normal 14 2 2 5 5 3" xfId="26655"/>
    <cellStyle name="Normal 14 2 2 5 6" xfId="26656"/>
    <cellStyle name="Normal 14 2 2 5 7" xfId="26657"/>
    <cellStyle name="Normal 14 2 2 6" xfId="26658"/>
    <cellStyle name="Normal 14 2 2 6 2" xfId="26659"/>
    <cellStyle name="Normal 14 2 2 6 3" xfId="26660"/>
    <cellStyle name="Normal 14 2 2 7" xfId="26661"/>
    <cellStyle name="Normal 14 2 2 7 2" xfId="26662"/>
    <cellStyle name="Normal 14 2 2 7 3" xfId="26663"/>
    <cellStyle name="Normal 14 2 2 8" xfId="26664"/>
    <cellStyle name="Normal 14 2 2 8 2" xfId="26665"/>
    <cellStyle name="Normal 14 2 2 8 3" xfId="26666"/>
    <cellStyle name="Normal 14 2 2 9" xfId="26667"/>
    <cellStyle name="Normal 14 2 2 9 2" xfId="26668"/>
    <cellStyle name="Normal 14 2 2 9 3" xfId="26669"/>
    <cellStyle name="Normal 14 2 3" xfId="26670"/>
    <cellStyle name="Normal 14 2 3 2" xfId="26671"/>
    <cellStyle name="Normal 14 2 3 2 2" xfId="26672"/>
    <cellStyle name="Normal 14 2 3 2 2 2" xfId="26673"/>
    <cellStyle name="Normal 14 2 3 2 2 3" xfId="26674"/>
    <cellStyle name="Normal 14 2 3 2 3" xfId="26675"/>
    <cellStyle name="Normal 14 2 3 2 3 2" xfId="26676"/>
    <cellStyle name="Normal 14 2 3 2 3 3" xfId="26677"/>
    <cellStyle name="Normal 14 2 3 2 4" xfId="26678"/>
    <cellStyle name="Normal 14 2 3 2 4 2" xfId="26679"/>
    <cellStyle name="Normal 14 2 3 2 4 3" xfId="26680"/>
    <cellStyle name="Normal 14 2 3 2 5" xfId="26681"/>
    <cellStyle name="Normal 14 2 3 2 5 2" xfId="26682"/>
    <cellStyle name="Normal 14 2 3 2 5 3" xfId="26683"/>
    <cellStyle name="Normal 14 2 3 2 6" xfId="26684"/>
    <cellStyle name="Normal 14 2 3 2 7" xfId="26685"/>
    <cellStyle name="Normal 14 2 3 3" xfId="26686"/>
    <cellStyle name="Normal 14 2 3 3 2" xfId="26687"/>
    <cellStyle name="Normal 14 2 3 3 3" xfId="26688"/>
    <cellStyle name="Normal 14 2 3 4" xfId="26689"/>
    <cellStyle name="Normal 14 2 3 4 2" xfId="26690"/>
    <cellStyle name="Normal 14 2 3 4 3" xfId="26691"/>
    <cellStyle name="Normal 14 2 3 5" xfId="26692"/>
    <cellStyle name="Normal 14 2 3 5 2" xfId="26693"/>
    <cellStyle name="Normal 14 2 3 5 3" xfId="26694"/>
    <cellStyle name="Normal 14 2 3 6" xfId="26695"/>
    <cellStyle name="Normal 14 2 3 6 2" xfId="26696"/>
    <cellStyle name="Normal 14 2 3 6 3" xfId="26697"/>
    <cellStyle name="Normal 14 2 3 7" xfId="26698"/>
    <cellStyle name="Normal 14 2 3 8" xfId="26699"/>
    <cellStyle name="Normal 14 2 4" xfId="26700"/>
    <cellStyle name="Normal 14 2 5" xfId="26701"/>
    <cellStyle name="Normal 14 2 5 2" xfId="26702"/>
    <cellStyle name="Normal 14 2 5 2 2" xfId="26703"/>
    <cellStyle name="Normal 14 2 5 2 2 2" xfId="26704"/>
    <cellStyle name="Normal 14 2 5 2 2 3" xfId="26705"/>
    <cellStyle name="Normal 14 2 5 2 3" xfId="26706"/>
    <cellStyle name="Normal 14 2 5 2 3 2" xfId="26707"/>
    <cellStyle name="Normal 14 2 5 2 3 3" xfId="26708"/>
    <cellStyle name="Normal 14 2 5 2 4" xfId="26709"/>
    <cellStyle name="Normal 14 2 5 2 4 2" xfId="26710"/>
    <cellStyle name="Normal 14 2 5 2 4 3" xfId="26711"/>
    <cellStyle name="Normal 14 2 5 2 5" xfId="26712"/>
    <cellStyle name="Normal 14 2 5 2 5 2" xfId="26713"/>
    <cellStyle name="Normal 14 2 5 2 5 3" xfId="26714"/>
    <cellStyle name="Normal 14 2 5 2 6" xfId="26715"/>
    <cellStyle name="Normal 14 2 5 2 7" xfId="26716"/>
    <cellStyle name="Normal 14 2 5 3" xfId="26717"/>
    <cellStyle name="Normal 14 2 5 3 2" xfId="26718"/>
    <cellStyle name="Normal 14 2 5 3 3" xfId="26719"/>
    <cellStyle name="Normal 14 2 5 4" xfId="26720"/>
    <cellStyle name="Normal 14 2 5 4 2" xfId="26721"/>
    <cellStyle name="Normal 14 2 5 4 3" xfId="26722"/>
    <cellStyle name="Normal 14 2 5 5" xfId="26723"/>
    <cellStyle name="Normal 14 2 5 5 2" xfId="26724"/>
    <cellStyle name="Normal 14 2 5 5 3" xfId="26725"/>
    <cellStyle name="Normal 14 2 5 6" xfId="26726"/>
    <cellStyle name="Normal 14 2 5 6 2" xfId="26727"/>
    <cellStyle name="Normal 14 2 5 6 3" xfId="26728"/>
    <cellStyle name="Normal 14 2 5 7" xfId="26729"/>
    <cellStyle name="Normal 14 2 5 8" xfId="26730"/>
    <cellStyle name="Normal 14 2 6" xfId="26731"/>
    <cellStyle name="Normal 14 2 6 2" xfId="26732"/>
    <cellStyle name="Normal 14 2 6 2 2" xfId="26733"/>
    <cellStyle name="Normal 14 2 6 2 3" xfId="26734"/>
    <cellStyle name="Normal 14 2 6 3" xfId="26735"/>
    <cellStyle name="Normal 14 2 6 3 2" xfId="26736"/>
    <cellStyle name="Normal 14 2 6 3 3" xfId="26737"/>
    <cellStyle name="Normal 14 2 6 4" xfId="26738"/>
    <cellStyle name="Normal 14 2 6 4 2" xfId="26739"/>
    <cellStyle name="Normal 14 2 6 4 3" xfId="26740"/>
    <cellStyle name="Normal 14 2 6 5" xfId="26741"/>
    <cellStyle name="Normal 14 2 6 5 2" xfId="26742"/>
    <cellStyle name="Normal 14 2 6 5 3" xfId="26743"/>
    <cellStyle name="Normal 14 2 6 6" xfId="26744"/>
    <cellStyle name="Normal 14 2 6 7" xfId="26745"/>
    <cellStyle name="Normal 14 2 7" xfId="26746"/>
    <cellStyle name="Normal 14 2 7 2" xfId="26747"/>
    <cellStyle name="Normal 14 2 7 2 2" xfId="26748"/>
    <cellStyle name="Normal 14 2 7 2 3" xfId="26749"/>
    <cellStyle name="Normal 14 2 7 3" xfId="26750"/>
    <cellStyle name="Normal 14 2 7 3 2" xfId="26751"/>
    <cellStyle name="Normal 14 2 7 3 3" xfId="26752"/>
    <cellStyle name="Normal 14 2 7 4" xfId="26753"/>
    <cellStyle name="Normal 14 2 7 4 2" xfId="26754"/>
    <cellStyle name="Normal 14 2 7 4 3" xfId="26755"/>
    <cellStyle name="Normal 14 2 7 5" xfId="26756"/>
    <cellStyle name="Normal 14 2 7 5 2" xfId="26757"/>
    <cellStyle name="Normal 14 2 7 5 3" xfId="26758"/>
    <cellStyle name="Normal 14 2 7 6" xfId="26759"/>
    <cellStyle name="Normal 14 2 7 7" xfId="26760"/>
    <cellStyle name="Normal 14 2 8" xfId="26761"/>
    <cellStyle name="Normal 14 2 8 2" xfId="26762"/>
    <cellStyle name="Normal 14 2 8 2 2" xfId="26763"/>
    <cellStyle name="Normal 14 2 8 2 3" xfId="26764"/>
    <cellStyle name="Normal 14 2 8 3" xfId="26765"/>
    <cellStyle name="Normal 14 2 8 3 2" xfId="26766"/>
    <cellStyle name="Normal 14 2 8 3 3" xfId="26767"/>
    <cellStyle name="Normal 14 2 8 4" xfId="26768"/>
    <cellStyle name="Normal 14 2 8 4 2" xfId="26769"/>
    <cellStyle name="Normal 14 2 8 4 3" xfId="26770"/>
    <cellStyle name="Normal 14 2 8 5" xfId="26771"/>
    <cellStyle name="Normal 14 2 8 5 2" xfId="26772"/>
    <cellStyle name="Normal 14 2 8 5 3" xfId="26773"/>
    <cellStyle name="Normal 14 2 8 6" xfId="26774"/>
    <cellStyle name="Normal 14 2 8 7" xfId="26775"/>
    <cellStyle name="Normal 14 2 9" xfId="26776"/>
    <cellStyle name="Normal 14 2 9 2" xfId="26777"/>
    <cellStyle name="Normal 14 2 9 2 2" xfId="26778"/>
    <cellStyle name="Normal 14 2 9 2 3" xfId="26779"/>
    <cellStyle name="Normal 14 2 9 3" xfId="26780"/>
    <cellStyle name="Normal 14 2 9 3 2" xfId="26781"/>
    <cellStyle name="Normal 14 2 9 3 3" xfId="26782"/>
    <cellStyle name="Normal 14 2 9 4" xfId="26783"/>
    <cellStyle name="Normal 14 2 9 4 2" xfId="26784"/>
    <cellStyle name="Normal 14 2 9 4 3" xfId="26785"/>
    <cellStyle name="Normal 14 2 9 5" xfId="26786"/>
    <cellStyle name="Normal 14 2 9 5 2" xfId="26787"/>
    <cellStyle name="Normal 14 2 9 5 3" xfId="26788"/>
    <cellStyle name="Normal 14 2 9 6" xfId="26789"/>
    <cellStyle name="Normal 14 2 9 7" xfId="26790"/>
    <cellStyle name="Normal 14 3" xfId="26791"/>
    <cellStyle name="Normal 14 3 10" xfId="26792"/>
    <cellStyle name="Normal 14 3 11" xfId="26793"/>
    <cellStyle name="Normal 14 3 2" xfId="26794"/>
    <cellStyle name="Normal 14 3 2 2" xfId="26795"/>
    <cellStyle name="Normal 14 3 2 2 2" xfId="26796"/>
    <cellStyle name="Normal 14 3 2 2 2 2" xfId="26797"/>
    <cellStyle name="Normal 14 3 2 2 2 3" xfId="26798"/>
    <cellStyle name="Normal 14 3 2 2 3" xfId="26799"/>
    <cellStyle name="Normal 14 3 2 2 3 2" xfId="26800"/>
    <cellStyle name="Normal 14 3 2 2 3 3" xfId="26801"/>
    <cellStyle name="Normal 14 3 2 2 4" xfId="26802"/>
    <cellStyle name="Normal 14 3 2 2 4 2" xfId="26803"/>
    <cellStyle name="Normal 14 3 2 2 4 3" xfId="26804"/>
    <cellStyle name="Normal 14 3 2 2 5" xfId="26805"/>
    <cellStyle name="Normal 14 3 2 2 5 2" xfId="26806"/>
    <cellStyle name="Normal 14 3 2 2 5 3" xfId="26807"/>
    <cellStyle name="Normal 14 3 2 2 6" xfId="26808"/>
    <cellStyle name="Normal 14 3 2 2 7" xfId="26809"/>
    <cellStyle name="Normal 14 3 2 3" xfId="26810"/>
    <cellStyle name="Normal 14 3 2 3 2" xfId="26811"/>
    <cellStyle name="Normal 14 3 2 3 3" xfId="26812"/>
    <cellStyle name="Normal 14 3 2 4" xfId="26813"/>
    <cellStyle name="Normal 14 3 2 4 2" xfId="26814"/>
    <cellStyle name="Normal 14 3 2 4 3" xfId="26815"/>
    <cellStyle name="Normal 14 3 2 5" xfId="26816"/>
    <cellStyle name="Normal 14 3 2 5 2" xfId="26817"/>
    <cellStyle name="Normal 14 3 2 5 3" xfId="26818"/>
    <cellStyle name="Normal 14 3 2 6" xfId="26819"/>
    <cellStyle name="Normal 14 3 2 6 2" xfId="26820"/>
    <cellStyle name="Normal 14 3 2 6 3" xfId="26821"/>
    <cellStyle name="Normal 14 3 2 7" xfId="26822"/>
    <cellStyle name="Normal 14 3 2 8" xfId="26823"/>
    <cellStyle name="Normal 14 3 3" xfId="26824"/>
    <cellStyle name="Normal 14 3 3 2" xfId="26825"/>
    <cellStyle name="Normal 14 3 3 2 2" xfId="26826"/>
    <cellStyle name="Normal 14 3 3 2 3" xfId="26827"/>
    <cellStyle name="Normal 14 3 3 3" xfId="26828"/>
    <cellStyle name="Normal 14 3 3 3 2" xfId="26829"/>
    <cellStyle name="Normal 14 3 3 3 3" xfId="26830"/>
    <cellStyle name="Normal 14 3 3 4" xfId="26831"/>
    <cellStyle name="Normal 14 3 3 4 2" xfId="26832"/>
    <cellStyle name="Normal 14 3 3 4 3" xfId="26833"/>
    <cellStyle name="Normal 14 3 3 5" xfId="26834"/>
    <cellStyle name="Normal 14 3 3 5 2" xfId="26835"/>
    <cellStyle name="Normal 14 3 3 5 3" xfId="26836"/>
    <cellStyle name="Normal 14 3 3 6" xfId="26837"/>
    <cellStyle name="Normal 14 3 3 7" xfId="26838"/>
    <cellStyle name="Normal 14 3 4" xfId="26839"/>
    <cellStyle name="Normal 14 3 4 2" xfId="26840"/>
    <cellStyle name="Normal 14 3 4 2 2" xfId="26841"/>
    <cellStyle name="Normal 14 3 4 2 3" xfId="26842"/>
    <cellStyle name="Normal 14 3 4 3" xfId="26843"/>
    <cellStyle name="Normal 14 3 4 3 2" xfId="26844"/>
    <cellStyle name="Normal 14 3 4 3 3" xfId="26845"/>
    <cellStyle name="Normal 14 3 4 4" xfId="26846"/>
    <cellStyle name="Normal 14 3 4 4 2" xfId="26847"/>
    <cellStyle name="Normal 14 3 4 4 3" xfId="26848"/>
    <cellStyle name="Normal 14 3 4 5" xfId="26849"/>
    <cellStyle name="Normal 14 3 4 5 2" xfId="26850"/>
    <cellStyle name="Normal 14 3 4 5 3" xfId="26851"/>
    <cellStyle name="Normal 14 3 4 6" xfId="26852"/>
    <cellStyle name="Normal 14 3 4 7" xfId="26853"/>
    <cellStyle name="Normal 14 3 5" xfId="26854"/>
    <cellStyle name="Normal 14 3 5 2" xfId="26855"/>
    <cellStyle name="Normal 14 3 5 2 2" xfId="26856"/>
    <cellStyle name="Normal 14 3 5 2 3" xfId="26857"/>
    <cellStyle name="Normal 14 3 5 3" xfId="26858"/>
    <cellStyle name="Normal 14 3 5 3 2" xfId="26859"/>
    <cellStyle name="Normal 14 3 5 3 3" xfId="26860"/>
    <cellStyle name="Normal 14 3 5 4" xfId="26861"/>
    <cellStyle name="Normal 14 3 5 4 2" xfId="26862"/>
    <cellStyle name="Normal 14 3 5 4 3" xfId="26863"/>
    <cellStyle name="Normal 14 3 5 5" xfId="26864"/>
    <cellStyle name="Normal 14 3 5 5 2" xfId="26865"/>
    <cellStyle name="Normal 14 3 5 5 3" xfId="26866"/>
    <cellStyle name="Normal 14 3 5 6" xfId="26867"/>
    <cellStyle name="Normal 14 3 5 7" xfId="26868"/>
    <cellStyle name="Normal 14 3 6" xfId="26869"/>
    <cellStyle name="Normal 14 3 6 2" xfId="26870"/>
    <cellStyle name="Normal 14 3 6 3" xfId="26871"/>
    <cellStyle name="Normal 14 3 7" xfId="26872"/>
    <cellStyle name="Normal 14 3 7 2" xfId="26873"/>
    <cellStyle name="Normal 14 3 7 3" xfId="26874"/>
    <cellStyle name="Normal 14 3 8" xfId="26875"/>
    <cellStyle name="Normal 14 3 8 2" xfId="26876"/>
    <cellStyle name="Normal 14 3 8 3" xfId="26877"/>
    <cellStyle name="Normal 14 3 9" xfId="26878"/>
    <cellStyle name="Normal 14 3 9 2" xfId="26879"/>
    <cellStyle name="Normal 14 3 9 3" xfId="26880"/>
    <cellStyle name="Normal 14 4" xfId="26881"/>
    <cellStyle name="Normal 14 4 2" xfId="26882"/>
    <cellStyle name="Normal 14 4 2 2" xfId="26883"/>
    <cellStyle name="Normal 14 4 2 2 2" xfId="26884"/>
    <cellStyle name="Normal 14 4 2 2 3" xfId="26885"/>
    <cellStyle name="Normal 14 4 2 3" xfId="26886"/>
    <cellStyle name="Normal 14 4 2 3 2" xfId="26887"/>
    <cellStyle name="Normal 14 4 2 3 3" xfId="26888"/>
    <cellStyle name="Normal 14 4 2 4" xfId="26889"/>
    <cellStyle name="Normal 14 4 2 4 2" xfId="26890"/>
    <cellStyle name="Normal 14 4 2 4 3" xfId="26891"/>
    <cellStyle name="Normal 14 4 2 5" xfId="26892"/>
    <cellStyle name="Normal 14 4 2 5 2" xfId="26893"/>
    <cellStyle name="Normal 14 4 2 5 3" xfId="26894"/>
    <cellStyle name="Normal 14 4 2 6" xfId="26895"/>
    <cellStyle name="Normal 14 4 2 7" xfId="26896"/>
    <cellStyle name="Normal 14 4 3" xfId="26897"/>
    <cellStyle name="Normal 14 4 3 2" xfId="26898"/>
    <cellStyle name="Normal 14 4 3 3" xfId="26899"/>
    <cellStyle name="Normal 14 4 4" xfId="26900"/>
    <cellStyle name="Normal 14 4 4 2" xfId="26901"/>
    <cellStyle name="Normal 14 4 4 3" xfId="26902"/>
    <cellStyle name="Normal 14 4 5" xfId="26903"/>
    <cellStyle name="Normal 14 4 5 2" xfId="26904"/>
    <cellStyle name="Normal 14 4 5 3" xfId="26905"/>
    <cellStyle name="Normal 14 4 6" xfId="26906"/>
    <cellStyle name="Normal 14 4 6 2" xfId="26907"/>
    <cellStyle name="Normal 14 4 6 3" xfId="26908"/>
    <cellStyle name="Normal 14 4 7" xfId="26909"/>
    <cellStyle name="Normal 14 4 8" xfId="26910"/>
    <cellStyle name="Normal 14 5" xfId="26911"/>
    <cellStyle name="Normal 14 6" xfId="26912"/>
    <cellStyle name="Normal 14 6 2" xfId="26913"/>
    <cellStyle name="Normal 14 6 2 2" xfId="26914"/>
    <cellStyle name="Normal 14 6 2 2 2" xfId="26915"/>
    <cellStyle name="Normal 14 6 2 2 3" xfId="26916"/>
    <cellStyle name="Normal 14 6 2 3" xfId="26917"/>
    <cellStyle name="Normal 14 6 2 3 2" xfId="26918"/>
    <cellStyle name="Normal 14 6 2 3 3" xfId="26919"/>
    <cellStyle name="Normal 14 6 2 4" xfId="26920"/>
    <cellStyle name="Normal 14 6 2 4 2" xfId="26921"/>
    <cellStyle name="Normal 14 6 2 4 3" xfId="26922"/>
    <cellStyle name="Normal 14 6 2 5" xfId="26923"/>
    <cellStyle name="Normal 14 6 2 5 2" xfId="26924"/>
    <cellStyle name="Normal 14 6 2 5 3" xfId="26925"/>
    <cellStyle name="Normal 14 6 2 6" xfId="26926"/>
    <cellStyle name="Normal 14 6 2 7" xfId="26927"/>
    <cellStyle name="Normal 14 6 3" xfId="26928"/>
    <cellStyle name="Normal 14 6 3 2" xfId="26929"/>
    <cellStyle name="Normal 14 6 3 3" xfId="26930"/>
    <cellStyle name="Normal 14 6 4" xfId="26931"/>
    <cellStyle name="Normal 14 6 4 2" xfId="26932"/>
    <cellStyle name="Normal 14 6 4 3" xfId="26933"/>
    <cellStyle name="Normal 14 6 5" xfId="26934"/>
    <cellStyle name="Normal 14 6 5 2" xfId="26935"/>
    <cellStyle name="Normal 14 6 5 3" xfId="26936"/>
    <cellStyle name="Normal 14 6 6" xfId="26937"/>
    <cellStyle name="Normal 14 6 6 2" xfId="26938"/>
    <cellStyle name="Normal 14 6 6 3" xfId="26939"/>
    <cellStyle name="Normal 14 6 7" xfId="26940"/>
    <cellStyle name="Normal 14 6 8" xfId="26941"/>
    <cellStyle name="Normal 14 7" xfId="26942"/>
    <cellStyle name="Normal 14 7 2" xfId="26943"/>
    <cellStyle name="Normal 14 7 2 2" xfId="26944"/>
    <cellStyle name="Normal 14 7 2 3" xfId="26945"/>
    <cellStyle name="Normal 14 7 3" xfId="26946"/>
    <cellStyle name="Normal 14 7 3 2" xfId="26947"/>
    <cellStyle name="Normal 14 7 3 3" xfId="26948"/>
    <cellStyle name="Normal 14 7 4" xfId="26949"/>
    <cellStyle name="Normal 14 7 4 2" xfId="26950"/>
    <cellStyle name="Normal 14 7 4 3" xfId="26951"/>
    <cellStyle name="Normal 14 7 5" xfId="26952"/>
    <cellStyle name="Normal 14 7 5 2" xfId="26953"/>
    <cellStyle name="Normal 14 7 5 3" xfId="26954"/>
    <cellStyle name="Normal 14 7 6" xfId="26955"/>
    <cellStyle name="Normal 14 7 7" xfId="26956"/>
    <cellStyle name="Normal 14 8" xfId="26957"/>
    <cellStyle name="Normal 14 8 2" xfId="26958"/>
    <cellStyle name="Normal 14 8 2 2" xfId="26959"/>
    <cellStyle name="Normal 14 8 2 3" xfId="26960"/>
    <cellStyle name="Normal 14 8 3" xfId="26961"/>
    <cellStyle name="Normal 14 8 3 2" xfId="26962"/>
    <cellStyle name="Normal 14 8 3 3" xfId="26963"/>
    <cellStyle name="Normal 14 8 4" xfId="26964"/>
    <cellStyle name="Normal 14 8 4 2" xfId="26965"/>
    <cellStyle name="Normal 14 8 4 3" xfId="26966"/>
    <cellStyle name="Normal 14 8 5" xfId="26967"/>
    <cellStyle name="Normal 14 8 5 2" xfId="26968"/>
    <cellStyle name="Normal 14 8 5 3" xfId="26969"/>
    <cellStyle name="Normal 14 8 6" xfId="26970"/>
    <cellStyle name="Normal 14 8 7" xfId="26971"/>
    <cellStyle name="Normal 14 9" xfId="26972"/>
    <cellStyle name="Normal 14 9 2" xfId="26973"/>
    <cellStyle name="Normal 14 9 2 2" xfId="26974"/>
    <cellStyle name="Normal 14 9 2 3" xfId="26975"/>
    <cellStyle name="Normal 14 9 3" xfId="26976"/>
    <cellStyle name="Normal 14 9 3 2" xfId="26977"/>
    <cellStyle name="Normal 14 9 3 3" xfId="26978"/>
    <cellStyle name="Normal 14 9 4" xfId="26979"/>
    <cellStyle name="Normal 14 9 4 2" xfId="26980"/>
    <cellStyle name="Normal 14 9 4 3" xfId="26981"/>
    <cellStyle name="Normal 14 9 5" xfId="26982"/>
    <cellStyle name="Normal 14 9 5 2" xfId="26983"/>
    <cellStyle name="Normal 14 9 5 3" xfId="26984"/>
    <cellStyle name="Normal 14 9 6" xfId="26985"/>
    <cellStyle name="Normal 14 9 7" xfId="26986"/>
    <cellStyle name="Normal 15" xfId="913"/>
    <cellStyle name="Normal 15 10" xfId="26987"/>
    <cellStyle name="Normal 15 10 2" xfId="26988"/>
    <cellStyle name="Normal 15 10 3" xfId="26989"/>
    <cellStyle name="Normal 15 11" xfId="26990"/>
    <cellStyle name="Normal 15 12" xfId="26991"/>
    <cellStyle name="Normal 15 2" xfId="914"/>
    <cellStyle name="Normal 15 2 2" xfId="26992"/>
    <cellStyle name="Normal 15 2 2 2" xfId="26993"/>
    <cellStyle name="Normal 15 2 2 2 2" xfId="26994"/>
    <cellStyle name="Normal 15 2 2 3" xfId="26995"/>
    <cellStyle name="Normal 15 2 3" xfId="26996"/>
    <cellStyle name="Normal 15 2 3 2" xfId="26997"/>
    <cellStyle name="Normal 15 2 3 2 2" xfId="26998"/>
    <cellStyle name="Normal 15 2 3 2 3" xfId="26999"/>
    <cellStyle name="Normal 15 2 3 3" xfId="27000"/>
    <cellStyle name="Normal 15 2 3 3 2" xfId="27001"/>
    <cellStyle name="Normal 15 2 3 3 3" xfId="27002"/>
    <cellStyle name="Normal 15 2 3 4" xfId="27003"/>
    <cellStyle name="Normal 15 2 3 4 2" xfId="27004"/>
    <cellStyle name="Normal 15 2 3 4 3" xfId="27005"/>
    <cellStyle name="Normal 15 2 3 5" xfId="27006"/>
    <cellStyle name="Normal 15 2 3 5 2" xfId="27007"/>
    <cellStyle name="Normal 15 2 3 5 3" xfId="27008"/>
    <cellStyle name="Normal 15 2 3 6" xfId="27009"/>
    <cellStyle name="Normal 15 2 3 7" xfId="27010"/>
    <cellStyle name="Normal 15 2 4" xfId="27011"/>
    <cellStyle name="Normal 15 2 4 2" xfId="27012"/>
    <cellStyle name="Normal 15 2 4 3" xfId="27013"/>
    <cellStyle name="Normal 15 2 5" xfId="27014"/>
    <cellStyle name="Normal 15 2 5 2" xfId="27015"/>
    <cellStyle name="Normal 15 2 5 3" xfId="27016"/>
    <cellStyle name="Normal 15 2 6" xfId="27017"/>
    <cellStyle name="Normal 15 2 6 2" xfId="27018"/>
    <cellStyle name="Normal 15 2 6 3" xfId="27019"/>
    <cellStyle name="Normal 15 2 7" xfId="27020"/>
    <cellStyle name="Normal 15 2 7 2" xfId="27021"/>
    <cellStyle name="Normal 15 2 7 3" xfId="27022"/>
    <cellStyle name="Normal 15 2 8" xfId="27023"/>
    <cellStyle name="Normal 15 2 9" xfId="27024"/>
    <cellStyle name="Normal 15 3" xfId="27025"/>
    <cellStyle name="Normal 15 3 2" xfId="27026"/>
    <cellStyle name="Normal 15 3 2 2" xfId="27027"/>
    <cellStyle name="Normal 15 3 3" xfId="27028"/>
    <cellStyle name="Normal 15 4" xfId="27029"/>
    <cellStyle name="Normal 15 4 2" xfId="27030"/>
    <cellStyle name="Normal 15 4 2 2" xfId="27031"/>
    <cellStyle name="Normal 15 4 2 3" xfId="27032"/>
    <cellStyle name="Normal 15 4 3" xfId="27033"/>
    <cellStyle name="Normal 15 4 3 2" xfId="27034"/>
    <cellStyle name="Normal 15 4 3 3" xfId="27035"/>
    <cellStyle name="Normal 15 4 4" xfId="27036"/>
    <cellStyle name="Normal 15 4 4 2" xfId="27037"/>
    <cellStyle name="Normal 15 4 4 3" xfId="27038"/>
    <cellStyle name="Normal 15 4 5" xfId="27039"/>
    <cellStyle name="Normal 15 4 5 2" xfId="27040"/>
    <cellStyle name="Normal 15 4 5 3" xfId="27041"/>
    <cellStyle name="Normal 15 4 6" xfId="27042"/>
    <cellStyle name="Normal 15 4 7" xfId="27043"/>
    <cellStyle name="Normal 15 5" xfId="27044"/>
    <cellStyle name="Normal 15 5 2" xfId="27045"/>
    <cellStyle name="Normal 15 5 2 2" xfId="27046"/>
    <cellStyle name="Normal 15 5 2 3" xfId="27047"/>
    <cellStyle name="Normal 15 5 3" xfId="27048"/>
    <cellStyle name="Normal 15 5 3 2" xfId="27049"/>
    <cellStyle name="Normal 15 5 3 3" xfId="27050"/>
    <cellStyle name="Normal 15 5 4" xfId="27051"/>
    <cellStyle name="Normal 15 5 4 2" xfId="27052"/>
    <cellStyle name="Normal 15 5 4 3" xfId="27053"/>
    <cellStyle name="Normal 15 5 5" xfId="27054"/>
    <cellStyle name="Normal 15 5 5 2" xfId="27055"/>
    <cellStyle name="Normal 15 5 5 3" xfId="27056"/>
    <cellStyle name="Normal 15 5 6" xfId="27057"/>
    <cellStyle name="Normal 15 5 7" xfId="27058"/>
    <cellStyle name="Normal 15 6" xfId="27059"/>
    <cellStyle name="Normal 15 6 2" xfId="27060"/>
    <cellStyle name="Normal 15 6 2 2" xfId="27061"/>
    <cellStyle name="Normal 15 6 2 3" xfId="27062"/>
    <cellStyle name="Normal 15 6 3" xfId="27063"/>
    <cellStyle name="Normal 15 6 3 2" xfId="27064"/>
    <cellStyle name="Normal 15 6 3 3" xfId="27065"/>
    <cellStyle name="Normal 15 6 4" xfId="27066"/>
    <cellStyle name="Normal 15 6 4 2" xfId="27067"/>
    <cellStyle name="Normal 15 6 4 3" xfId="27068"/>
    <cellStyle name="Normal 15 6 5" xfId="27069"/>
    <cellStyle name="Normal 15 6 5 2" xfId="27070"/>
    <cellStyle name="Normal 15 6 5 3" xfId="27071"/>
    <cellStyle name="Normal 15 6 6" xfId="27072"/>
    <cellStyle name="Normal 15 6 7" xfId="27073"/>
    <cellStyle name="Normal 15 7" xfId="27074"/>
    <cellStyle name="Normal 15 7 2" xfId="27075"/>
    <cellStyle name="Normal 15 7 3" xfId="27076"/>
    <cellStyle name="Normal 15 8" xfId="27077"/>
    <cellStyle name="Normal 15 8 2" xfId="27078"/>
    <cellStyle name="Normal 15 8 3" xfId="27079"/>
    <cellStyle name="Normal 15 9" xfId="27080"/>
    <cellStyle name="Normal 15 9 2" xfId="27081"/>
    <cellStyle name="Normal 15 9 3" xfId="27082"/>
    <cellStyle name="Normal 16" xfId="915"/>
    <cellStyle name="Normal 16 10" xfId="27084"/>
    <cellStyle name="Normal 16 10 2" xfId="27085"/>
    <cellStyle name="Normal 16 10 2 2" xfId="27086"/>
    <cellStyle name="Normal 16 10 2 2 2" xfId="27087"/>
    <cellStyle name="Normal 16 10 2 3" xfId="27088"/>
    <cellStyle name="Normal 16 10 2 3 2" xfId="27089"/>
    <cellStyle name="Normal 16 10 2 4" xfId="27090"/>
    <cellStyle name="Normal 16 10 3" xfId="27091"/>
    <cellStyle name="Normal 16 10 3 2" xfId="27092"/>
    <cellStyle name="Normal 16 10 3 2 2" xfId="27093"/>
    <cellStyle name="Normal 16 10 3 3" xfId="27094"/>
    <cellStyle name="Normal 16 10 4" xfId="27095"/>
    <cellStyle name="Normal 16 10 4 2" xfId="27096"/>
    <cellStyle name="Normal 16 10 5" xfId="27097"/>
    <cellStyle name="Normal 16 10 5 2" xfId="27098"/>
    <cellStyle name="Normal 16 10 6" xfId="27099"/>
    <cellStyle name="Normal 16 11" xfId="27100"/>
    <cellStyle name="Normal 16 11 2" xfId="27101"/>
    <cellStyle name="Normal 16 11 2 2" xfId="27102"/>
    <cellStyle name="Normal 16 11 2 2 2" xfId="27103"/>
    <cellStyle name="Normal 16 11 2 3" xfId="27104"/>
    <cellStyle name="Normal 16 11 2 3 2" xfId="27105"/>
    <cellStyle name="Normal 16 11 2 4" xfId="27106"/>
    <cellStyle name="Normal 16 11 3" xfId="27107"/>
    <cellStyle name="Normal 16 11 3 2" xfId="27108"/>
    <cellStyle name="Normal 16 11 4" xfId="27109"/>
    <cellStyle name="Normal 16 11 4 2" xfId="27110"/>
    <cellStyle name="Normal 16 11 5" xfId="27111"/>
    <cellStyle name="Normal 16 12" xfId="27112"/>
    <cellStyle name="Normal 16 12 2" xfId="27113"/>
    <cellStyle name="Normal 16 12 2 2" xfId="27114"/>
    <cellStyle name="Normal 16 12 2 2 2" xfId="27115"/>
    <cellStyle name="Normal 16 12 2 3" xfId="27116"/>
    <cellStyle name="Normal 16 12 2 3 2" xfId="27117"/>
    <cellStyle name="Normal 16 12 2 4" xfId="27118"/>
    <cellStyle name="Normal 16 12 3" xfId="27119"/>
    <cellStyle name="Normal 16 12 3 2" xfId="27120"/>
    <cellStyle name="Normal 16 12 4" xfId="27121"/>
    <cellStyle name="Normal 16 12 4 2" xfId="27122"/>
    <cellStyle name="Normal 16 12 5" xfId="27123"/>
    <cellStyle name="Normal 16 13" xfId="27124"/>
    <cellStyle name="Normal 16 13 2" xfId="27125"/>
    <cellStyle name="Normal 16 13 2 2" xfId="27126"/>
    <cellStyle name="Normal 16 13 3" xfId="27127"/>
    <cellStyle name="Normal 16 13 3 2" xfId="27128"/>
    <cellStyle name="Normal 16 13 4" xfId="27129"/>
    <cellStyle name="Normal 16 14" xfId="27130"/>
    <cellStyle name="Normal 16 14 2" xfId="27131"/>
    <cellStyle name="Normal 16 14 2 2" xfId="27132"/>
    <cellStyle name="Normal 16 14 3" xfId="27133"/>
    <cellStyle name="Normal 16 14 3 2" xfId="27134"/>
    <cellStyle name="Normal 16 14 4" xfId="27135"/>
    <cellStyle name="Normal 16 15" xfId="27136"/>
    <cellStyle name="Normal 16 15 2" xfId="27137"/>
    <cellStyle name="Normal 16 16" xfId="27138"/>
    <cellStyle name="Normal 16 16 2" xfId="27139"/>
    <cellStyle name="Normal 16 17" xfId="27140"/>
    <cellStyle name="Normal 16 18" xfId="27083"/>
    <cellStyle name="Normal 16 2" xfId="916"/>
    <cellStyle name="Normal 16 2 10" xfId="27142"/>
    <cellStyle name="Normal 16 2 10 2" xfId="27143"/>
    <cellStyle name="Normal 16 2 10 2 2" xfId="27144"/>
    <cellStyle name="Normal 16 2 10 2 2 2" xfId="27145"/>
    <cellStyle name="Normal 16 2 10 2 3" xfId="27146"/>
    <cellStyle name="Normal 16 2 10 2 3 2" xfId="27147"/>
    <cellStyle name="Normal 16 2 10 2 4" xfId="27148"/>
    <cellStyle name="Normal 16 2 10 3" xfId="27149"/>
    <cellStyle name="Normal 16 2 10 3 2" xfId="27150"/>
    <cellStyle name="Normal 16 2 10 4" xfId="27151"/>
    <cellStyle name="Normal 16 2 10 4 2" xfId="27152"/>
    <cellStyle name="Normal 16 2 10 5" xfId="27153"/>
    <cellStyle name="Normal 16 2 11" xfId="27154"/>
    <cellStyle name="Normal 16 2 11 2" xfId="27155"/>
    <cellStyle name="Normal 16 2 11 2 2" xfId="27156"/>
    <cellStyle name="Normal 16 2 11 3" xfId="27157"/>
    <cellStyle name="Normal 16 2 11 3 2" xfId="27158"/>
    <cellStyle name="Normal 16 2 11 4" xfId="27159"/>
    <cellStyle name="Normal 16 2 12" xfId="27160"/>
    <cellStyle name="Normal 16 2 12 2" xfId="27161"/>
    <cellStyle name="Normal 16 2 12 2 2" xfId="27162"/>
    <cellStyle name="Normal 16 2 12 3" xfId="27163"/>
    <cellStyle name="Normal 16 2 12 3 2" xfId="27164"/>
    <cellStyle name="Normal 16 2 12 4" xfId="27165"/>
    <cellStyle name="Normal 16 2 13" xfId="27166"/>
    <cellStyle name="Normal 16 2 13 2" xfId="27167"/>
    <cellStyle name="Normal 16 2 14" xfId="27168"/>
    <cellStyle name="Normal 16 2 14 2" xfId="27169"/>
    <cellStyle name="Normal 16 2 15" xfId="27170"/>
    <cellStyle name="Normal 16 2 16" xfId="27141"/>
    <cellStyle name="Normal 16 2 2" xfId="27171"/>
    <cellStyle name="Normal 16 2 2 10" xfId="27172"/>
    <cellStyle name="Normal 16 2 2 10 2" xfId="27173"/>
    <cellStyle name="Normal 16 2 2 10 2 2" xfId="27174"/>
    <cellStyle name="Normal 16 2 2 10 3" xfId="27175"/>
    <cellStyle name="Normal 16 2 2 10 3 2" xfId="27176"/>
    <cellStyle name="Normal 16 2 2 10 4" xfId="27177"/>
    <cellStyle name="Normal 16 2 2 11" xfId="27178"/>
    <cellStyle name="Normal 16 2 2 11 2" xfId="27179"/>
    <cellStyle name="Normal 16 2 2 12" xfId="27180"/>
    <cellStyle name="Normal 16 2 2 12 2" xfId="27181"/>
    <cellStyle name="Normal 16 2 2 13" xfId="27182"/>
    <cellStyle name="Normal 16 2 2 2" xfId="27183"/>
    <cellStyle name="Normal 16 2 2 2 2" xfId="27184"/>
    <cellStyle name="Normal 16 2 2 2 2 2" xfId="27185"/>
    <cellStyle name="Normal 16 2 2 2 2 2 2" xfId="27186"/>
    <cellStyle name="Normal 16 2 2 2 2 2 2 2" xfId="27187"/>
    <cellStyle name="Normal 16 2 2 2 2 2 3" xfId="27188"/>
    <cellStyle name="Normal 16 2 2 2 2 2 3 2" xfId="27189"/>
    <cellStyle name="Normal 16 2 2 2 2 2 4" xfId="27190"/>
    <cellStyle name="Normal 16 2 2 2 2 3" xfId="27191"/>
    <cellStyle name="Normal 16 2 2 2 2 3 2" xfId="27192"/>
    <cellStyle name="Normal 16 2 2 2 2 4" xfId="27193"/>
    <cellStyle name="Normal 16 2 2 2 2 4 2" xfId="27194"/>
    <cellStyle name="Normal 16 2 2 2 2 5" xfId="27195"/>
    <cellStyle name="Normal 16 2 2 2 3" xfId="27196"/>
    <cellStyle name="Normal 16 2 2 2 3 2" xfId="27197"/>
    <cellStyle name="Normal 16 2 2 2 3 2 2" xfId="27198"/>
    <cellStyle name="Normal 16 2 2 2 3 3" xfId="27199"/>
    <cellStyle name="Normal 16 2 2 2 3 3 2" xfId="27200"/>
    <cellStyle name="Normal 16 2 2 2 3 4" xfId="27201"/>
    <cellStyle name="Normal 16 2 2 2 4" xfId="27202"/>
    <cellStyle name="Normal 16 2 2 2 4 2" xfId="27203"/>
    <cellStyle name="Normal 16 2 2 2 5" xfId="27204"/>
    <cellStyle name="Normal 16 2 2 2 5 2" xfId="27205"/>
    <cellStyle name="Normal 16 2 2 2 6" xfId="27206"/>
    <cellStyle name="Normal 16 2 2 3" xfId="27207"/>
    <cellStyle name="Normal 16 2 2 3 2" xfId="27208"/>
    <cellStyle name="Normal 16 2 2 3 2 2" xfId="27209"/>
    <cellStyle name="Normal 16 2 2 3 2 2 2" xfId="27210"/>
    <cellStyle name="Normal 16 2 2 3 2 3" xfId="27211"/>
    <cellStyle name="Normal 16 2 2 3 2 3 2" xfId="27212"/>
    <cellStyle name="Normal 16 2 2 3 2 4" xfId="27213"/>
    <cellStyle name="Normal 16 2 2 3 3" xfId="27214"/>
    <cellStyle name="Normal 16 2 2 3 3 2" xfId="27215"/>
    <cellStyle name="Normal 16 2 2 3 3 2 2" xfId="27216"/>
    <cellStyle name="Normal 16 2 2 3 3 3" xfId="27217"/>
    <cellStyle name="Normal 16 2 2 3 3 3 2" xfId="27218"/>
    <cellStyle name="Normal 16 2 2 3 3 4" xfId="27219"/>
    <cellStyle name="Normal 16 2 2 3 4" xfId="27220"/>
    <cellStyle name="Normal 16 2 2 3 4 2" xfId="27221"/>
    <cellStyle name="Normal 16 2 2 3 5" xfId="27222"/>
    <cellStyle name="Normal 16 2 2 3 5 2" xfId="27223"/>
    <cellStyle name="Normal 16 2 2 3 6" xfId="27224"/>
    <cellStyle name="Normal 16 2 2 4" xfId="27225"/>
    <cellStyle name="Normal 16 2 2 4 2" xfId="27226"/>
    <cellStyle name="Normal 16 2 2 4 2 2" xfId="27227"/>
    <cellStyle name="Normal 16 2 2 4 2 2 2" xfId="27228"/>
    <cellStyle name="Normal 16 2 2 4 2 3" xfId="27229"/>
    <cellStyle name="Normal 16 2 2 4 2 3 2" xfId="27230"/>
    <cellStyle name="Normal 16 2 2 4 2 4" xfId="27231"/>
    <cellStyle name="Normal 16 2 2 4 3" xfId="27232"/>
    <cellStyle name="Normal 16 2 2 4 3 2" xfId="27233"/>
    <cellStyle name="Normal 16 2 2 4 3 2 2" xfId="27234"/>
    <cellStyle name="Normal 16 2 2 4 3 3" xfId="27235"/>
    <cellStyle name="Normal 16 2 2 4 4" xfId="27236"/>
    <cellStyle name="Normal 16 2 2 4 4 2" xfId="27237"/>
    <cellStyle name="Normal 16 2 2 4 5" xfId="27238"/>
    <cellStyle name="Normal 16 2 2 4 5 2" xfId="27239"/>
    <cellStyle name="Normal 16 2 2 4 6" xfId="27240"/>
    <cellStyle name="Normal 16 2 2 5" xfId="27241"/>
    <cellStyle name="Normal 16 2 2 5 2" xfId="27242"/>
    <cellStyle name="Normal 16 2 2 5 2 2" xfId="27243"/>
    <cellStyle name="Normal 16 2 2 5 2 2 2" xfId="27244"/>
    <cellStyle name="Normal 16 2 2 5 2 3" xfId="27245"/>
    <cellStyle name="Normal 16 2 2 5 2 3 2" xfId="27246"/>
    <cellStyle name="Normal 16 2 2 5 2 4" xfId="27247"/>
    <cellStyle name="Normal 16 2 2 5 3" xfId="27248"/>
    <cellStyle name="Normal 16 2 2 5 3 2" xfId="27249"/>
    <cellStyle name="Normal 16 2 2 5 3 2 2" xfId="27250"/>
    <cellStyle name="Normal 16 2 2 5 3 3" xfId="27251"/>
    <cellStyle name="Normal 16 2 2 5 4" xfId="27252"/>
    <cellStyle name="Normal 16 2 2 5 4 2" xfId="27253"/>
    <cellStyle name="Normal 16 2 2 5 5" xfId="27254"/>
    <cellStyle name="Normal 16 2 2 5 5 2" xfId="27255"/>
    <cellStyle name="Normal 16 2 2 5 6" xfId="27256"/>
    <cellStyle name="Normal 16 2 2 6" xfId="27257"/>
    <cellStyle name="Normal 16 2 2 6 2" xfId="27258"/>
    <cellStyle name="Normal 16 2 2 6 2 2" xfId="27259"/>
    <cellStyle name="Normal 16 2 2 6 2 2 2" xfId="27260"/>
    <cellStyle name="Normal 16 2 2 6 2 3" xfId="27261"/>
    <cellStyle name="Normal 16 2 2 6 2 3 2" xfId="27262"/>
    <cellStyle name="Normal 16 2 2 6 2 4" xfId="27263"/>
    <cellStyle name="Normal 16 2 2 6 3" xfId="27264"/>
    <cellStyle name="Normal 16 2 2 6 3 2" xfId="27265"/>
    <cellStyle name="Normal 16 2 2 6 3 2 2" xfId="27266"/>
    <cellStyle name="Normal 16 2 2 6 3 3" xfId="27267"/>
    <cellStyle name="Normal 16 2 2 6 4" xfId="27268"/>
    <cellStyle name="Normal 16 2 2 6 4 2" xfId="27269"/>
    <cellStyle name="Normal 16 2 2 6 5" xfId="27270"/>
    <cellStyle name="Normal 16 2 2 6 5 2" xfId="27271"/>
    <cellStyle name="Normal 16 2 2 6 6" xfId="27272"/>
    <cellStyle name="Normal 16 2 2 7" xfId="27273"/>
    <cellStyle name="Normal 16 2 2 7 2" xfId="27274"/>
    <cellStyle name="Normal 16 2 2 7 2 2" xfId="27275"/>
    <cellStyle name="Normal 16 2 2 7 2 2 2" xfId="27276"/>
    <cellStyle name="Normal 16 2 2 7 2 3" xfId="27277"/>
    <cellStyle name="Normal 16 2 2 7 2 3 2" xfId="27278"/>
    <cellStyle name="Normal 16 2 2 7 2 4" xfId="27279"/>
    <cellStyle name="Normal 16 2 2 7 3" xfId="27280"/>
    <cellStyle name="Normal 16 2 2 7 3 2" xfId="27281"/>
    <cellStyle name="Normal 16 2 2 7 4" xfId="27282"/>
    <cellStyle name="Normal 16 2 2 7 4 2" xfId="27283"/>
    <cellStyle name="Normal 16 2 2 7 5" xfId="27284"/>
    <cellStyle name="Normal 16 2 2 8" xfId="27285"/>
    <cellStyle name="Normal 16 2 2 8 2" xfId="27286"/>
    <cellStyle name="Normal 16 2 2 8 2 2" xfId="27287"/>
    <cellStyle name="Normal 16 2 2 8 2 2 2" xfId="27288"/>
    <cellStyle name="Normal 16 2 2 8 2 3" xfId="27289"/>
    <cellStyle name="Normal 16 2 2 8 2 3 2" xfId="27290"/>
    <cellStyle name="Normal 16 2 2 8 2 4" xfId="27291"/>
    <cellStyle name="Normal 16 2 2 8 3" xfId="27292"/>
    <cellStyle name="Normal 16 2 2 8 3 2" xfId="27293"/>
    <cellStyle name="Normal 16 2 2 8 4" xfId="27294"/>
    <cellStyle name="Normal 16 2 2 8 4 2" xfId="27295"/>
    <cellStyle name="Normal 16 2 2 8 5" xfId="27296"/>
    <cellStyle name="Normal 16 2 2 9" xfId="27297"/>
    <cellStyle name="Normal 16 2 2 9 2" xfId="27298"/>
    <cellStyle name="Normal 16 2 2 9 2 2" xfId="27299"/>
    <cellStyle name="Normal 16 2 2 9 3" xfId="27300"/>
    <cellStyle name="Normal 16 2 2 9 3 2" xfId="27301"/>
    <cellStyle name="Normal 16 2 2 9 4" xfId="27302"/>
    <cellStyle name="Normal 16 2 3" xfId="27303"/>
    <cellStyle name="Normal 16 2 3 2" xfId="27304"/>
    <cellStyle name="Normal 16 2 3 2 2" xfId="27305"/>
    <cellStyle name="Normal 16 2 3 2 2 2" xfId="27306"/>
    <cellStyle name="Normal 16 2 3 2 2 2 2" xfId="27307"/>
    <cellStyle name="Normal 16 2 3 2 2 2 2 2" xfId="27308"/>
    <cellStyle name="Normal 16 2 3 2 2 2 3" xfId="27309"/>
    <cellStyle name="Normal 16 2 3 2 2 2 3 2" xfId="27310"/>
    <cellStyle name="Normal 16 2 3 2 2 2 4" xfId="27311"/>
    <cellStyle name="Normal 16 2 3 2 2 3" xfId="27312"/>
    <cellStyle name="Normal 16 2 3 2 2 3 2" xfId="27313"/>
    <cellStyle name="Normal 16 2 3 2 2 4" xfId="27314"/>
    <cellStyle name="Normal 16 2 3 2 2 4 2" xfId="27315"/>
    <cellStyle name="Normal 16 2 3 2 2 5" xfId="27316"/>
    <cellStyle name="Normal 16 2 3 2 3" xfId="27317"/>
    <cellStyle name="Normal 16 2 3 2 3 2" xfId="27318"/>
    <cellStyle name="Normal 16 2 3 2 3 2 2" xfId="27319"/>
    <cellStyle name="Normal 16 2 3 2 3 3" xfId="27320"/>
    <cellStyle name="Normal 16 2 3 2 3 3 2" xfId="27321"/>
    <cellStyle name="Normal 16 2 3 2 3 4" xfId="27322"/>
    <cellStyle name="Normal 16 2 3 2 4" xfId="27323"/>
    <cellStyle name="Normal 16 2 3 2 4 2" xfId="27324"/>
    <cellStyle name="Normal 16 2 3 2 5" xfId="27325"/>
    <cellStyle name="Normal 16 2 3 2 5 2" xfId="27326"/>
    <cellStyle name="Normal 16 2 3 2 6" xfId="27327"/>
    <cellStyle name="Normal 16 2 3 3" xfId="27328"/>
    <cellStyle name="Normal 16 2 3 3 2" xfId="27329"/>
    <cellStyle name="Normal 16 2 3 3 2 2" xfId="27330"/>
    <cellStyle name="Normal 16 2 3 3 2 2 2" xfId="27331"/>
    <cellStyle name="Normal 16 2 3 3 2 3" xfId="27332"/>
    <cellStyle name="Normal 16 2 3 3 2 3 2" xfId="27333"/>
    <cellStyle name="Normal 16 2 3 3 2 4" xfId="27334"/>
    <cellStyle name="Normal 16 2 3 3 3" xfId="27335"/>
    <cellStyle name="Normal 16 2 3 3 3 2" xfId="27336"/>
    <cellStyle name="Normal 16 2 3 3 3 2 2" xfId="27337"/>
    <cellStyle name="Normal 16 2 3 3 3 3" xfId="27338"/>
    <cellStyle name="Normal 16 2 3 3 3 3 2" xfId="27339"/>
    <cellStyle name="Normal 16 2 3 3 3 4" xfId="27340"/>
    <cellStyle name="Normal 16 2 3 3 4" xfId="27341"/>
    <cellStyle name="Normal 16 2 3 3 4 2" xfId="27342"/>
    <cellStyle name="Normal 16 2 3 3 5" xfId="27343"/>
    <cellStyle name="Normal 16 2 3 3 5 2" xfId="27344"/>
    <cellStyle name="Normal 16 2 3 3 6" xfId="27345"/>
    <cellStyle name="Normal 16 2 3 4" xfId="27346"/>
    <cellStyle name="Normal 16 2 3 4 2" xfId="27347"/>
    <cellStyle name="Normal 16 2 3 4 2 2" xfId="27348"/>
    <cellStyle name="Normal 16 2 3 4 3" xfId="27349"/>
    <cellStyle name="Normal 16 2 3 4 3 2" xfId="27350"/>
    <cellStyle name="Normal 16 2 3 4 4" xfId="27351"/>
    <cellStyle name="Normal 16 2 3 5" xfId="27352"/>
    <cellStyle name="Normal 16 2 3 5 2" xfId="27353"/>
    <cellStyle name="Normal 16 2 3 5 2 2" xfId="27354"/>
    <cellStyle name="Normal 16 2 3 5 3" xfId="27355"/>
    <cellStyle name="Normal 16 2 3 5 3 2" xfId="27356"/>
    <cellStyle name="Normal 16 2 3 5 4" xfId="27357"/>
    <cellStyle name="Normal 16 2 3 6" xfId="27358"/>
    <cellStyle name="Normal 16 2 3 6 2" xfId="27359"/>
    <cellStyle name="Normal 16 2 3 7" xfId="27360"/>
    <cellStyle name="Normal 16 2 3 7 2" xfId="27361"/>
    <cellStyle name="Normal 16 2 3 8" xfId="27362"/>
    <cellStyle name="Normal 16 2 4" xfId="27363"/>
    <cellStyle name="Normal 16 2 4 2" xfId="27364"/>
    <cellStyle name="Normal 16 2 4 2 2" xfId="27365"/>
    <cellStyle name="Normal 16 2 4 2 2 2" xfId="27366"/>
    <cellStyle name="Normal 16 2 4 2 2 2 2" xfId="27367"/>
    <cellStyle name="Normal 16 2 4 2 2 3" xfId="27368"/>
    <cellStyle name="Normal 16 2 4 2 2 3 2" xfId="27369"/>
    <cellStyle name="Normal 16 2 4 2 2 4" xfId="27370"/>
    <cellStyle name="Normal 16 2 4 2 3" xfId="27371"/>
    <cellStyle name="Normal 16 2 4 2 3 2" xfId="27372"/>
    <cellStyle name="Normal 16 2 4 2 4" xfId="27373"/>
    <cellStyle name="Normal 16 2 4 2 4 2" xfId="27374"/>
    <cellStyle name="Normal 16 2 4 2 5" xfId="27375"/>
    <cellStyle name="Normal 16 2 4 3" xfId="27376"/>
    <cellStyle name="Normal 16 2 4 3 2" xfId="27377"/>
    <cellStyle name="Normal 16 2 4 3 2 2" xfId="27378"/>
    <cellStyle name="Normal 16 2 4 3 3" xfId="27379"/>
    <cellStyle name="Normal 16 2 4 3 3 2" xfId="27380"/>
    <cellStyle name="Normal 16 2 4 3 4" xfId="27381"/>
    <cellStyle name="Normal 16 2 4 4" xfId="27382"/>
    <cellStyle name="Normal 16 2 4 4 2" xfId="27383"/>
    <cellStyle name="Normal 16 2 4 5" xfId="27384"/>
    <cellStyle name="Normal 16 2 4 5 2" xfId="27385"/>
    <cellStyle name="Normal 16 2 4 6" xfId="27386"/>
    <cellStyle name="Normal 16 2 5" xfId="27387"/>
    <cellStyle name="Normal 16 2 5 2" xfId="27388"/>
    <cellStyle name="Normal 16 2 5 2 2" xfId="27389"/>
    <cellStyle name="Normal 16 2 5 2 2 2" xfId="27390"/>
    <cellStyle name="Normal 16 2 5 2 3" xfId="27391"/>
    <cellStyle name="Normal 16 2 5 2 3 2" xfId="27392"/>
    <cellStyle name="Normal 16 2 5 2 4" xfId="27393"/>
    <cellStyle name="Normal 16 2 5 3" xfId="27394"/>
    <cellStyle name="Normal 16 2 5 3 2" xfId="27395"/>
    <cellStyle name="Normal 16 2 5 3 2 2" xfId="27396"/>
    <cellStyle name="Normal 16 2 5 3 3" xfId="27397"/>
    <cellStyle name="Normal 16 2 5 3 3 2" xfId="27398"/>
    <cellStyle name="Normal 16 2 5 3 4" xfId="27399"/>
    <cellStyle name="Normal 16 2 5 4" xfId="27400"/>
    <cellStyle name="Normal 16 2 5 4 2" xfId="27401"/>
    <cellStyle name="Normal 16 2 5 5" xfId="27402"/>
    <cellStyle name="Normal 16 2 5 5 2" xfId="27403"/>
    <cellStyle name="Normal 16 2 5 6" xfId="27404"/>
    <cellStyle name="Normal 16 2 6" xfId="27405"/>
    <cellStyle name="Normal 16 2 6 2" xfId="27406"/>
    <cellStyle name="Normal 16 2 6 2 2" xfId="27407"/>
    <cellStyle name="Normal 16 2 6 2 2 2" xfId="27408"/>
    <cellStyle name="Normal 16 2 6 2 3" xfId="27409"/>
    <cellStyle name="Normal 16 2 6 2 3 2" xfId="27410"/>
    <cellStyle name="Normal 16 2 6 2 4" xfId="27411"/>
    <cellStyle name="Normal 16 2 6 3" xfId="27412"/>
    <cellStyle name="Normal 16 2 6 3 2" xfId="27413"/>
    <cellStyle name="Normal 16 2 6 3 2 2" xfId="27414"/>
    <cellStyle name="Normal 16 2 6 3 3" xfId="27415"/>
    <cellStyle name="Normal 16 2 6 4" xfId="27416"/>
    <cellStyle name="Normal 16 2 6 4 2" xfId="27417"/>
    <cellStyle name="Normal 16 2 6 5" xfId="27418"/>
    <cellStyle name="Normal 16 2 6 5 2" xfId="27419"/>
    <cellStyle name="Normal 16 2 6 6" xfId="27420"/>
    <cellStyle name="Normal 16 2 7" xfId="27421"/>
    <cellStyle name="Normal 16 2 7 2" xfId="27422"/>
    <cellStyle name="Normal 16 2 7 2 2" xfId="27423"/>
    <cellStyle name="Normal 16 2 7 2 2 2" xfId="27424"/>
    <cellStyle name="Normal 16 2 7 2 3" xfId="27425"/>
    <cellStyle name="Normal 16 2 7 2 3 2" xfId="27426"/>
    <cellStyle name="Normal 16 2 7 2 4" xfId="27427"/>
    <cellStyle name="Normal 16 2 7 3" xfId="27428"/>
    <cellStyle name="Normal 16 2 7 3 2" xfId="27429"/>
    <cellStyle name="Normal 16 2 7 3 2 2" xfId="27430"/>
    <cellStyle name="Normal 16 2 7 3 3" xfId="27431"/>
    <cellStyle name="Normal 16 2 7 4" xfId="27432"/>
    <cellStyle name="Normal 16 2 7 4 2" xfId="27433"/>
    <cellStyle name="Normal 16 2 7 5" xfId="27434"/>
    <cellStyle name="Normal 16 2 7 5 2" xfId="27435"/>
    <cellStyle name="Normal 16 2 7 6" xfId="27436"/>
    <cellStyle name="Normal 16 2 8" xfId="27437"/>
    <cellStyle name="Normal 16 2 8 2" xfId="27438"/>
    <cellStyle name="Normal 16 2 8 2 2" xfId="27439"/>
    <cellStyle name="Normal 16 2 8 2 2 2" xfId="27440"/>
    <cellStyle name="Normal 16 2 8 2 3" xfId="27441"/>
    <cellStyle name="Normal 16 2 8 2 3 2" xfId="27442"/>
    <cellStyle name="Normal 16 2 8 2 4" xfId="27443"/>
    <cellStyle name="Normal 16 2 8 3" xfId="27444"/>
    <cellStyle name="Normal 16 2 8 3 2" xfId="27445"/>
    <cellStyle name="Normal 16 2 8 3 2 2" xfId="27446"/>
    <cellStyle name="Normal 16 2 8 3 3" xfId="27447"/>
    <cellStyle name="Normal 16 2 8 4" xfId="27448"/>
    <cellStyle name="Normal 16 2 8 4 2" xfId="27449"/>
    <cellStyle name="Normal 16 2 8 5" xfId="27450"/>
    <cellStyle name="Normal 16 2 8 5 2" xfId="27451"/>
    <cellStyle name="Normal 16 2 8 6" xfId="27452"/>
    <cellStyle name="Normal 16 2 9" xfId="27453"/>
    <cellStyle name="Normal 16 2 9 2" xfId="27454"/>
    <cellStyle name="Normal 16 2 9 2 2" xfId="27455"/>
    <cellStyle name="Normal 16 2 9 2 2 2" xfId="27456"/>
    <cellStyle name="Normal 16 2 9 2 3" xfId="27457"/>
    <cellStyle name="Normal 16 2 9 2 3 2" xfId="27458"/>
    <cellStyle name="Normal 16 2 9 2 4" xfId="27459"/>
    <cellStyle name="Normal 16 2 9 3" xfId="27460"/>
    <cellStyle name="Normal 16 2 9 3 2" xfId="27461"/>
    <cellStyle name="Normal 16 2 9 4" xfId="27462"/>
    <cellStyle name="Normal 16 2 9 4 2" xfId="27463"/>
    <cellStyle name="Normal 16 2 9 5" xfId="27464"/>
    <cellStyle name="Normal 16 3" xfId="27465"/>
    <cellStyle name="Normal 16 3 10" xfId="27466"/>
    <cellStyle name="Normal 16 3 10 2" xfId="27467"/>
    <cellStyle name="Normal 16 3 10 2 2" xfId="27468"/>
    <cellStyle name="Normal 16 3 10 2 2 2" xfId="27469"/>
    <cellStyle name="Normal 16 3 10 2 3" xfId="27470"/>
    <cellStyle name="Normal 16 3 10 2 3 2" xfId="27471"/>
    <cellStyle name="Normal 16 3 10 2 4" xfId="27472"/>
    <cellStyle name="Normal 16 3 10 3" xfId="27473"/>
    <cellStyle name="Normal 16 3 10 3 2" xfId="27474"/>
    <cellStyle name="Normal 16 3 10 4" xfId="27475"/>
    <cellStyle name="Normal 16 3 10 4 2" xfId="27476"/>
    <cellStyle name="Normal 16 3 10 5" xfId="27477"/>
    <cellStyle name="Normal 16 3 11" xfId="27478"/>
    <cellStyle name="Normal 16 3 11 2" xfId="27479"/>
    <cellStyle name="Normal 16 3 11 2 2" xfId="27480"/>
    <cellStyle name="Normal 16 3 11 3" xfId="27481"/>
    <cellStyle name="Normal 16 3 11 3 2" xfId="27482"/>
    <cellStyle name="Normal 16 3 11 4" xfId="27483"/>
    <cellStyle name="Normal 16 3 12" xfId="27484"/>
    <cellStyle name="Normal 16 3 12 2" xfId="27485"/>
    <cellStyle name="Normal 16 3 12 2 2" xfId="27486"/>
    <cellStyle name="Normal 16 3 12 3" xfId="27487"/>
    <cellStyle name="Normal 16 3 12 3 2" xfId="27488"/>
    <cellStyle name="Normal 16 3 12 4" xfId="27489"/>
    <cellStyle name="Normal 16 3 13" xfId="27490"/>
    <cellStyle name="Normal 16 3 13 2" xfId="27491"/>
    <cellStyle name="Normal 16 3 14" xfId="27492"/>
    <cellStyle name="Normal 16 3 14 2" xfId="27493"/>
    <cellStyle name="Normal 16 3 15" xfId="27494"/>
    <cellStyle name="Normal 16 3 2" xfId="27495"/>
    <cellStyle name="Normal 16 3 2 10" xfId="27496"/>
    <cellStyle name="Normal 16 3 2 10 2" xfId="27497"/>
    <cellStyle name="Normal 16 3 2 10 2 2" xfId="27498"/>
    <cellStyle name="Normal 16 3 2 10 3" xfId="27499"/>
    <cellStyle name="Normal 16 3 2 10 3 2" xfId="27500"/>
    <cellStyle name="Normal 16 3 2 10 4" xfId="27501"/>
    <cellStyle name="Normal 16 3 2 11" xfId="27502"/>
    <cellStyle name="Normal 16 3 2 11 2" xfId="27503"/>
    <cellStyle name="Normal 16 3 2 12" xfId="27504"/>
    <cellStyle name="Normal 16 3 2 12 2" xfId="27505"/>
    <cellStyle name="Normal 16 3 2 13" xfId="27506"/>
    <cellStyle name="Normal 16 3 2 2" xfId="27507"/>
    <cellStyle name="Normal 16 3 2 2 2" xfId="27508"/>
    <cellStyle name="Normal 16 3 2 2 2 2" xfId="27509"/>
    <cellStyle name="Normal 16 3 2 2 2 2 2" xfId="27510"/>
    <cellStyle name="Normal 16 3 2 2 2 2 2 2" xfId="27511"/>
    <cellStyle name="Normal 16 3 2 2 2 2 3" xfId="27512"/>
    <cellStyle name="Normal 16 3 2 2 2 2 3 2" xfId="27513"/>
    <cellStyle name="Normal 16 3 2 2 2 2 4" xfId="27514"/>
    <cellStyle name="Normal 16 3 2 2 2 3" xfId="27515"/>
    <cellStyle name="Normal 16 3 2 2 2 3 2" xfId="27516"/>
    <cellStyle name="Normal 16 3 2 2 2 4" xfId="27517"/>
    <cellStyle name="Normal 16 3 2 2 2 4 2" xfId="27518"/>
    <cellStyle name="Normal 16 3 2 2 2 5" xfId="27519"/>
    <cellStyle name="Normal 16 3 2 2 3" xfId="27520"/>
    <cellStyle name="Normal 16 3 2 2 3 2" xfId="27521"/>
    <cellStyle name="Normal 16 3 2 2 3 2 2" xfId="27522"/>
    <cellStyle name="Normal 16 3 2 2 3 3" xfId="27523"/>
    <cellStyle name="Normal 16 3 2 2 3 3 2" xfId="27524"/>
    <cellStyle name="Normal 16 3 2 2 3 4" xfId="27525"/>
    <cellStyle name="Normal 16 3 2 2 4" xfId="27526"/>
    <cellStyle name="Normal 16 3 2 2 4 2" xfId="27527"/>
    <cellStyle name="Normal 16 3 2 2 5" xfId="27528"/>
    <cellStyle name="Normal 16 3 2 2 5 2" xfId="27529"/>
    <cellStyle name="Normal 16 3 2 2 6" xfId="27530"/>
    <cellStyle name="Normal 16 3 2 3" xfId="27531"/>
    <cellStyle name="Normal 16 3 2 3 2" xfId="27532"/>
    <cellStyle name="Normal 16 3 2 3 2 2" xfId="27533"/>
    <cellStyle name="Normal 16 3 2 3 2 2 2" xfId="27534"/>
    <cellStyle name="Normal 16 3 2 3 2 3" xfId="27535"/>
    <cellStyle name="Normal 16 3 2 3 2 3 2" xfId="27536"/>
    <cellStyle name="Normal 16 3 2 3 2 4" xfId="27537"/>
    <cellStyle name="Normal 16 3 2 3 3" xfId="27538"/>
    <cellStyle name="Normal 16 3 2 3 3 2" xfId="27539"/>
    <cellStyle name="Normal 16 3 2 3 3 2 2" xfId="27540"/>
    <cellStyle name="Normal 16 3 2 3 3 3" xfId="27541"/>
    <cellStyle name="Normal 16 3 2 3 3 3 2" xfId="27542"/>
    <cellStyle name="Normal 16 3 2 3 3 4" xfId="27543"/>
    <cellStyle name="Normal 16 3 2 3 4" xfId="27544"/>
    <cellStyle name="Normal 16 3 2 3 4 2" xfId="27545"/>
    <cellStyle name="Normal 16 3 2 3 5" xfId="27546"/>
    <cellStyle name="Normal 16 3 2 3 5 2" xfId="27547"/>
    <cellStyle name="Normal 16 3 2 3 6" xfId="27548"/>
    <cellStyle name="Normal 16 3 2 4" xfId="27549"/>
    <cellStyle name="Normal 16 3 2 4 2" xfId="27550"/>
    <cellStyle name="Normal 16 3 2 4 2 2" xfId="27551"/>
    <cellStyle name="Normal 16 3 2 4 2 2 2" xfId="27552"/>
    <cellStyle name="Normal 16 3 2 4 2 3" xfId="27553"/>
    <cellStyle name="Normal 16 3 2 4 2 3 2" xfId="27554"/>
    <cellStyle name="Normal 16 3 2 4 2 4" xfId="27555"/>
    <cellStyle name="Normal 16 3 2 4 3" xfId="27556"/>
    <cellStyle name="Normal 16 3 2 4 3 2" xfId="27557"/>
    <cellStyle name="Normal 16 3 2 4 3 2 2" xfId="27558"/>
    <cellStyle name="Normal 16 3 2 4 3 3" xfId="27559"/>
    <cellStyle name="Normal 16 3 2 4 4" xfId="27560"/>
    <cellStyle name="Normal 16 3 2 4 4 2" xfId="27561"/>
    <cellStyle name="Normal 16 3 2 4 5" xfId="27562"/>
    <cellStyle name="Normal 16 3 2 4 5 2" xfId="27563"/>
    <cellStyle name="Normal 16 3 2 4 6" xfId="27564"/>
    <cellStyle name="Normal 16 3 2 5" xfId="27565"/>
    <cellStyle name="Normal 16 3 2 5 2" xfId="27566"/>
    <cellStyle name="Normal 16 3 2 5 2 2" xfId="27567"/>
    <cellStyle name="Normal 16 3 2 5 2 2 2" xfId="27568"/>
    <cellStyle name="Normal 16 3 2 5 2 3" xfId="27569"/>
    <cellStyle name="Normal 16 3 2 5 2 3 2" xfId="27570"/>
    <cellStyle name="Normal 16 3 2 5 2 4" xfId="27571"/>
    <cellStyle name="Normal 16 3 2 5 3" xfId="27572"/>
    <cellStyle name="Normal 16 3 2 5 3 2" xfId="27573"/>
    <cellStyle name="Normal 16 3 2 5 3 2 2" xfId="27574"/>
    <cellStyle name="Normal 16 3 2 5 3 3" xfId="27575"/>
    <cellStyle name="Normal 16 3 2 5 4" xfId="27576"/>
    <cellStyle name="Normal 16 3 2 5 4 2" xfId="27577"/>
    <cellStyle name="Normal 16 3 2 5 5" xfId="27578"/>
    <cellStyle name="Normal 16 3 2 5 5 2" xfId="27579"/>
    <cellStyle name="Normal 16 3 2 5 6" xfId="27580"/>
    <cellStyle name="Normal 16 3 2 6" xfId="27581"/>
    <cellStyle name="Normal 16 3 2 6 2" xfId="27582"/>
    <cellStyle name="Normal 16 3 2 6 2 2" xfId="27583"/>
    <cellStyle name="Normal 16 3 2 6 2 2 2" xfId="27584"/>
    <cellStyle name="Normal 16 3 2 6 2 3" xfId="27585"/>
    <cellStyle name="Normal 16 3 2 6 2 3 2" xfId="27586"/>
    <cellStyle name="Normal 16 3 2 6 2 4" xfId="27587"/>
    <cellStyle name="Normal 16 3 2 6 3" xfId="27588"/>
    <cellStyle name="Normal 16 3 2 6 3 2" xfId="27589"/>
    <cellStyle name="Normal 16 3 2 6 3 2 2" xfId="27590"/>
    <cellStyle name="Normal 16 3 2 6 3 3" xfId="27591"/>
    <cellStyle name="Normal 16 3 2 6 4" xfId="27592"/>
    <cellStyle name="Normal 16 3 2 6 4 2" xfId="27593"/>
    <cellStyle name="Normal 16 3 2 6 5" xfId="27594"/>
    <cellStyle name="Normal 16 3 2 6 5 2" xfId="27595"/>
    <cellStyle name="Normal 16 3 2 6 6" xfId="27596"/>
    <cellStyle name="Normal 16 3 2 7" xfId="27597"/>
    <cellStyle name="Normal 16 3 2 7 2" xfId="27598"/>
    <cellStyle name="Normal 16 3 2 7 2 2" xfId="27599"/>
    <cellStyle name="Normal 16 3 2 7 2 2 2" xfId="27600"/>
    <cellStyle name="Normal 16 3 2 7 2 3" xfId="27601"/>
    <cellStyle name="Normal 16 3 2 7 2 3 2" xfId="27602"/>
    <cellStyle name="Normal 16 3 2 7 2 4" xfId="27603"/>
    <cellStyle name="Normal 16 3 2 7 3" xfId="27604"/>
    <cellStyle name="Normal 16 3 2 7 3 2" xfId="27605"/>
    <cellStyle name="Normal 16 3 2 7 4" xfId="27606"/>
    <cellStyle name="Normal 16 3 2 7 4 2" xfId="27607"/>
    <cellStyle name="Normal 16 3 2 7 5" xfId="27608"/>
    <cellStyle name="Normal 16 3 2 8" xfId="27609"/>
    <cellStyle name="Normal 16 3 2 8 2" xfId="27610"/>
    <cellStyle name="Normal 16 3 2 8 2 2" xfId="27611"/>
    <cellStyle name="Normal 16 3 2 8 2 2 2" xfId="27612"/>
    <cellStyle name="Normal 16 3 2 8 2 3" xfId="27613"/>
    <cellStyle name="Normal 16 3 2 8 2 3 2" xfId="27614"/>
    <cellStyle name="Normal 16 3 2 8 2 4" xfId="27615"/>
    <cellStyle name="Normal 16 3 2 8 3" xfId="27616"/>
    <cellStyle name="Normal 16 3 2 8 3 2" xfId="27617"/>
    <cellStyle name="Normal 16 3 2 8 4" xfId="27618"/>
    <cellStyle name="Normal 16 3 2 8 4 2" xfId="27619"/>
    <cellStyle name="Normal 16 3 2 8 5" xfId="27620"/>
    <cellStyle name="Normal 16 3 2 9" xfId="27621"/>
    <cellStyle name="Normal 16 3 2 9 2" xfId="27622"/>
    <cellStyle name="Normal 16 3 2 9 2 2" xfId="27623"/>
    <cellStyle name="Normal 16 3 2 9 3" xfId="27624"/>
    <cellStyle name="Normal 16 3 2 9 3 2" xfId="27625"/>
    <cellStyle name="Normal 16 3 2 9 4" xfId="27626"/>
    <cellStyle name="Normal 16 3 3" xfId="27627"/>
    <cellStyle name="Normal 16 3 3 2" xfId="27628"/>
    <cellStyle name="Normal 16 3 3 2 2" xfId="27629"/>
    <cellStyle name="Normal 16 3 3 2 2 2" xfId="27630"/>
    <cellStyle name="Normal 16 3 3 2 2 2 2" xfId="27631"/>
    <cellStyle name="Normal 16 3 3 2 2 2 2 2" xfId="27632"/>
    <cellStyle name="Normal 16 3 3 2 2 2 3" xfId="27633"/>
    <cellStyle name="Normal 16 3 3 2 2 2 3 2" xfId="27634"/>
    <cellStyle name="Normal 16 3 3 2 2 2 4" xfId="27635"/>
    <cellStyle name="Normal 16 3 3 2 2 3" xfId="27636"/>
    <cellStyle name="Normal 16 3 3 2 2 3 2" xfId="27637"/>
    <cellStyle name="Normal 16 3 3 2 2 4" xfId="27638"/>
    <cellStyle name="Normal 16 3 3 2 2 4 2" xfId="27639"/>
    <cellStyle name="Normal 16 3 3 2 2 5" xfId="27640"/>
    <cellStyle name="Normal 16 3 3 2 3" xfId="27641"/>
    <cellStyle name="Normal 16 3 3 2 3 2" xfId="27642"/>
    <cellStyle name="Normal 16 3 3 2 3 2 2" xfId="27643"/>
    <cellStyle name="Normal 16 3 3 2 3 3" xfId="27644"/>
    <cellStyle name="Normal 16 3 3 2 3 3 2" xfId="27645"/>
    <cellStyle name="Normal 16 3 3 2 3 4" xfId="27646"/>
    <cellStyle name="Normal 16 3 3 2 4" xfId="27647"/>
    <cellStyle name="Normal 16 3 3 2 4 2" xfId="27648"/>
    <cellStyle name="Normal 16 3 3 2 5" xfId="27649"/>
    <cellStyle name="Normal 16 3 3 2 5 2" xfId="27650"/>
    <cellStyle name="Normal 16 3 3 2 6" xfId="27651"/>
    <cellStyle name="Normal 16 3 3 3" xfId="27652"/>
    <cellStyle name="Normal 16 3 3 3 2" xfId="27653"/>
    <cellStyle name="Normal 16 3 3 3 2 2" xfId="27654"/>
    <cellStyle name="Normal 16 3 3 3 2 2 2" xfId="27655"/>
    <cellStyle name="Normal 16 3 3 3 2 3" xfId="27656"/>
    <cellStyle name="Normal 16 3 3 3 2 3 2" xfId="27657"/>
    <cellStyle name="Normal 16 3 3 3 2 4" xfId="27658"/>
    <cellStyle name="Normal 16 3 3 3 3" xfId="27659"/>
    <cellStyle name="Normal 16 3 3 3 3 2" xfId="27660"/>
    <cellStyle name="Normal 16 3 3 3 3 2 2" xfId="27661"/>
    <cellStyle name="Normal 16 3 3 3 3 3" xfId="27662"/>
    <cellStyle name="Normal 16 3 3 3 3 3 2" xfId="27663"/>
    <cellStyle name="Normal 16 3 3 3 3 4" xfId="27664"/>
    <cellStyle name="Normal 16 3 3 3 4" xfId="27665"/>
    <cellStyle name="Normal 16 3 3 3 4 2" xfId="27666"/>
    <cellStyle name="Normal 16 3 3 3 5" xfId="27667"/>
    <cellStyle name="Normal 16 3 3 3 5 2" xfId="27668"/>
    <cellStyle name="Normal 16 3 3 3 6" xfId="27669"/>
    <cellStyle name="Normal 16 3 3 4" xfId="27670"/>
    <cellStyle name="Normal 16 3 3 4 2" xfId="27671"/>
    <cellStyle name="Normal 16 3 3 4 2 2" xfId="27672"/>
    <cellStyle name="Normal 16 3 3 4 3" xfId="27673"/>
    <cellStyle name="Normal 16 3 3 4 3 2" xfId="27674"/>
    <cellStyle name="Normal 16 3 3 4 4" xfId="27675"/>
    <cellStyle name="Normal 16 3 3 5" xfId="27676"/>
    <cellStyle name="Normal 16 3 3 5 2" xfId="27677"/>
    <cellStyle name="Normal 16 3 3 5 2 2" xfId="27678"/>
    <cellStyle name="Normal 16 3 3 5 3" xfId="27679"/>
    <cellStyle name="Normal 16 3 3 5 3 2" xfId="27680"/>
    <cellStyle name="Normal 16 3 3 5 4" xfId="27681"/>
    <cellStyle name="Normal 16 3 3 6" xfId="27682"/>
    <cellStyle name="Normal 16 3 3 6 2" xfId="27683"/>
    <cellStyle name="Normal 16 3 3 7" xfId="27684"/>
    <cellStyle name="Normal 16 3 3 7 2" xfId="27685"/>
    <cellStyle name="Normal 16 3 3 8" xfId="27686"/>
    <cellStyle name="Normal 16 3 4" xfId="27687"/>
    <cellStyle name="Normal 16 3 4 2" xfId="27688"/>
    <cellStyle name="Normal 16 3 4 2 2" xfId="27689"/>
    <cellStyle name="Normal 16 3 4 2 2 2" xfId="27690"/>
    <cellStyle name="Normal 16 3 4 2 2 2 2" xfId="27691"/>
    <cellStyle name="Normal 16 3 4 2 2 3" xfId="27692"/>
    <cellStyle name="Normal 16 3 4 2 2 3 2" xfId="27693"/>
    <cellStyle name="Normal 16 3 4 2 2 4" xfId="27694"/>
    <cellStyle name="Normal 16 3 4 2 3" xfId="27695"/>
    <cellStyle name="Normal 16 3 4 2 3 2" xfId="27696"/>
    <cellStyle name="Normal 16 3 4 2 4" xfId="27697"/>
    <cellStyle name="Normal 16 3 4 2 4 2" xfId="27698"/>
    <cellStyle name="Normal 16 3 4 2 5" xfId="27699"/>
    <cellStyle name="Normal 16 3 4 3" xfId="27700"/>
    <cellStyle name="Normal 16 3 4 3 2" xfId="27701"/>
    <cellStyle name="Normal 16 3 4 3 2 2" xfId="27702"/>
    <cellStyle name="Normal 16 3 4 3 3" xfId="27703"/>
    <cellStyle name="Normal 16 3 4 3 3 2" xfId="27704"/>
    <cellStyle name="Normal 16 3 4 3 4" xfId="27705"/>
    <cellStyle name="Normal 16 3 4 4" xfId="27706"/>
    <cellStyle name="Normal 16 3 4 4 2" xfId="27707"/>
    <cellStyle name="Normal 16 3 4 5" xfId="27708"/>
    <cellStyle name="Normal 16 3 4 5 2" xfId="27709"/>
    <cellStyle name="Normal 16 3 4 6" xfId="27710"/>
    <cellStyle name="Normal 16 3 5" xfId="27711"/>
    <cellStyle name="Normal 16 3 5 2" xfId="27712"/>
    <cellStyle name="Normal 16 3 5 2 2" xfId="27713"/>
    <cellStyle name="Normal 16 3 5 2 2 2" xfId="27714"/>
    <cellStyle name="Normal 16 3 5 2 3" xfId="27715"/>
    <cellStyle name="Normal 16 3 5 2 3 2" xfId="27716"/>
    <cellStyle name="Normal 16 3 5 2 4" xfId="27717"/>
    <cellStyle name="Normal 16 3 5 3" xfId="27718"/>
    <cellStyle name="Normal 16 3 5 3 2" xfId="27719"/>
    <cellStyle name="Normal 16 3 5 3 2 2" xfId="27720"/>
    <cellStyle name="Normal 16 3 5 3 3" xfId="27721"/>
    <cellStyle name="Normal 16 3 5 3 3 2" xfId="27722"/>
    <cellStyle name="Normal 16 3 5 3 4" xfId="27723"/>
    <cellStyle name="Normal 16 3 5 4" xfId="27724"/>
    <cellStyle name="Normal 16 3 5 4 2" xfId="27725"/>
    <cellStyle name="Normal 16 3 5 5" xfId="27726"/>
    <cellStyle name="Normal 16 3 5 5 2" xfId="27727"/>
    <cellStyle name="Normal 16 3 5 6" xfId="27728"/>
    <cellStyle name="Normal 16 3 6" xfId="27729"/>
    <cellStyle name="Normal 16 3 6 2" xfId="27730"/>
    <cellStyle name="Normal 16 3 6 2 2" xfId="27731"/>
    <cellStyle name="Normal 16 3 6 2 2 2" xfId="27732"/>
    <cellStyle name="Normal 16 3 6 2 3" xfId="27733"/>
    <cellStyle name="Normal 16 3 6 2 3 2" xfId="27734"/>
    <cellStyle name="Normal 16 3 6 2 4" xfId="27735"/>
    <cellStyle name="Normal 16 3 6 3" xfId="27736"/>
    <cellStyle name="Normal 16 3 6 3 2" xfId="27737"/>
    <cellStyle name="Normal 16 3 6 3 2 2" xfId="27738"/>
    <cellStyle name="Normal 16 3 6 3 3" xfId="27739"/>
    <cellStyle name="Normal 16 3 6 4" xfId="27740"/>
    <cellStyle name="Normal 16 3 6 4 2" xfId="27741"/>
    <cellStyle name="Normal 16 3 6 5" xfId="27742"/>
    <cellStyle name="Normal 16 3 6 5 2" xfId="27743"/>
    <cellStyle name="Normal 16 3 6 6" xfId="27744"/>
    <cellStyle name="Normal 16 3 7" xfId="27745"/>
    <cellStyle name="Normal 16 3 7 2" xfId="27746"/>
    <cellStyle name="Normal 16 3 7 2 2" xfId="27747"/>
    <cellStyle name="Normal 16 3 7 2 2 2" xfId="27748"/>
    <cellStyle name="Normal 16 3 7 2 3" xfId="27749"/>
    <cellStyle name="Normal 16 3 7 2 3 2" xfId="27750"/>
    <cellStyle name="Normal 16 3 7 2 4" xfId="27751"/>
    <cellStyle name="Normal 16 3 7 3" xfId="27752"/>
    <cellStyle name="Normal 16 3 7 3 2" xfId="27753"/>
    <cellStyle name="Normal 16 3 7 3 2 2" xfId="27754"/>
    <cellStyle name="Normal 16 3 7 3 3" xfId="27755"/>
    <cellStyle name="Normal 16 3 7 4" xfId="27756"/>
    <cellStyle name="Normal 16 3 7 4 2" xfId="27757"/>
    <cellStyle name="Normal 16 3 7 5" xfId="27758"/>
    <cellStyle name="Normal 16 3 7 5 2" xfId="27759"/>
    <cellStyle name="Normal 16 3 7 6" xfId="27760"/>
    <cellStyle name="Normal 16 3 8" xfId="27761"/>
    <cellStyle name="Normal 16 3 8 2" xfId="27762"/>
    <cellStyle name="Normal 16 3 8 2 2" xfId="27763"/>
    <cellStyle name="Normal 16 3 8 2 2 2" xfId="27764"/>
    <cellStyle name="Normal 16 3 8 2 3" xfId="27765"/>
    <cellStyle name="Normal 16 3 8 2 3 2" xfId="27766"/>
    <cellStyle name="Normal 16 3 8 2 4" xfId="27767"/>
    <cellStyle name="Normal 16 3 8 3" xfId="27768"/>
    <cellStyle name="Normal 16 3 8 3 2" xfId="27769"/>
    <cellStyle name="Normal 16 3 8 3 2 2" xfId="27770"/>
    <cellStyle name="Normal 16 3 8 3 3" xfId="27771"/>
    <cellStyle name="Normal 16 3 8 4" xfId="27772"/>
    <cellStyle name="Normal 16 3 8 4 2" xfId="27773"/>
    <cellStyle name="Normal 16 3 8 5" xfId="27774"/>
    <cellStyle name="Normal 16 3 8 5 2" xfId="27775"/>
    <cellStyle name="Normal 16 3 8 6" xfId="27776"/>
    <cellStyle name="Normal 16 3 9" xfId="27777"/>
    <cellStyle name="Normal 16 3 9 2" xfId="27778"/>
    <cellStyle name="Normal 16 3 9 2 2" xfId="27779"/>
    <cellStyle name="Normal 16 3 9 2 2 2" xfId="27780"/>
    <cellStyle name="Normal 16 3 9 2 3" xfId="27781"/>
    <cellStyle name="Normal 16 3 9 2 3 2" xfId="27782"/>
    <cellStyle name="Normal 16 3 9 2 4" xfId="27783"/>
    <cellStyle name="Normal 16 3 9 3" xfId="27784"/>
    <cellStyle name="Normal 16 3 9 3 2" xfId="27785"/>
    <cellStyle name="Normal 16 3 9 4" xfId="27786"/>
    <cellStyle name="Normal 16 3 9 4 2" xfId="27787"/>
    <cellStyle name="Normal 16 3 9 5" xfId="27788"/>
    <cellStyle name="Normal 16 4" xfId="27789"/>
    <cellStyle name="Normal 16 4 10" xfId="27790"/>
    <cellStyle name="Normal 16 4 10 2" xfId="27791"/>
    <cellStyle name="Normal 16 4 10 2 2" xfId="27792"/>
    <cellStyle name="Normal 16 4 10 3" xfId="27793"/>
    <cellStyle name="Normal 16 4 10 3 2" xfId="27794"/>
    <cellStyle name="Normal 16 4 10 4" xfId="27795"/>
    <cellStyle name="Normal 16 4 11" xfId="27796"/>
    <cellStyle name="Normal 16 4 11 2" xfId="27797"/>
    <cellStyle name="Normal 16 4 12" xfId="27798"/>
    <cellStyle name="Normal 16 4 12 2" xfId="27799"/>
    <cellStyle name="Normal 16 4 13" xfId="27800"/>
    <cellStyle name="Normal 16 4 2" xfId="27801"/>
    <cellStyle name="Normal 16 4 2 2" xfId="27802"/>
    <cellStyle name="Normal 16 4 2 2 2" xfId="27803"/>
    <cellStyle name="Normal 16 4 2 2 2 2" xfId="27804"/>
    <cellStyle name="Normal 16 4 2 2 2 2 2" xfId="27805"/>
    <cellStyle name="Normal 16 4 2 2 2 3" xfId="27806"/>
    <cellStyle name="Normal 16 4 2 2 2 3 2" xfId="27807"/>
    <cellStyle name="Normal 16 4 2 2 2 4" xfId="27808"/>
    <cellStyle name="Normal 16 4 2 2 3" xfId="27809"/>
    <cellStyle name="Normal 16 4 2 2 3 2" xfId="27810"/>
    <cellStyle name="Normal 16 4 2 2 4" xfId="27811"/>
    <cellStyle name="Normal 16 4 2 2 4 2" xfId="27812"/>
    <cellStyle name="Normal 16 4 2 2 5" xfId="27813"/>
    <cellStyle name="Normal 16 4 2 3" xfId="27814"/>
    <cellStyle name="Normal 16 4 2 3 2" xfId="27815"/>
    <cellStyle name="Normal 16 4 2 3 2 2" xfId="27816"/>
    <cellStyle name="Normal 16 4 2 3 3" xfId="27817"/>
    <cellStyle name="Normal 16 4 2 3 3 2" xfId="27818"/>
    <cellStyle name="Normal 16 4 2 3 4" xfId="27819"/>
    <cellStyle name="Normal 16 4 2 4" xfId="27820"/>
    <cellStyle name="Normal 16 4 2 4 2" xfId="27821"/>
    <cellStyle name="Normal 16 4 2 5" xfId="27822"/>
    <cellStyle name="Normal 16 4 2 5 2" xfId="27823"/>
    <cellStyle name="Normal 16 4 2 6" xfId="27824"/>
    <cellStyle name="Normal 16 4 3" xfId="27825"/>
    <cellStyle name="Normal 16 4 3 2" xfId="27826"/>
    <cellStyle name="Normal 16 4 3 2 2" xfId="27827"/>
    <cellStyle name="Normal 16 4 3 2 2 2" xfId="27828"/>
    <cellStyle name="Normal 16 4 3 2 3" xfId="27829"/>
    <cellStyle name="Normal 16 4 3 2 3 2" xfId="27830"/>
    <cellStyle name="Normal 16 4 3 2 4" xfId="27831"/>
    <cellStyle name="Normal 16 4 3 3" xfId="27832"/>
    <cellStyle name="Normal 16 4 3 3 2" xfId="27833"/>
    <cellStyle name="Normal 16 4 3 3 2 2" xfId="27834"/>
    <cellStyle name="Normal 16 4 3 3 3" xfId="27835"/>
    <cellStyle name="Normal 16 4 3 3 3 2" xfId="27836"/>
    <cellStyle name="Normal 16 4 3 3 4" xfId="27837"/>
    <cellStyle name="Normal 16 4 3 4" xfId="27838"/>
    <cellStyle name="Normal 16 4 3 4 2" xfId="27839"/>
    <cellStyle name="Normal 16 4 3 5" xfId="27840"/>
    <cellStyle name="Normal 16 4 3 5 2" xfId="27841"/>
    <cellStyle name="Normal 16 4 3 6" xfId="27842"/>
    <cellStyle name="Normal 16 4 4" xfId="27843"/>
    <cellStyle name="Normal 16 4 4 2" xfId="27844"/>
    <cellStyle name="Normal 16 4 4 2 2" xfId="27845"/>
    <cellStyle name="Normal 16 4 4 2 2 2" xfId="27846"/>
    <cellStyle name="Normal 16 4 4 2 3" xfId="27847"/>
    <cellStyle name="Normal 16 4 4 2 3 2" xfId="27848"/>
    <cellStyle name="Normal 16 4 4 2 4" xfId="27849"/>
    <cellStyle name="Normal 16 4 4 3" xfId="27850"/>
    <cellStyle name="Normal 16 4 4 3 2" xfId="27851"/>
    <cellStyle name="Normal 16 4 4 3 2 2" xfId="27852"/>
    <cellStyle name="Normal 16 4 4 3 3" xfId="27853"/>
    <cellStyle name="Normal 16 4 4 4" xfId="27854"/>
    <cellStyle name="Normal 16 4 4 4 2" xfId="27855"/>
    <cellStyle name="Normal 16 4 4 5" xfId="27856"/>
    <cellStyle name="Normal 16 4 4 5 2" xfId="27857"/>
    <cellStyle name="Normal 16 4 4 6" xfId="27858"/>
    <cellStyle name="Normal 16 4 5" xfId="27859"/>
    <cellStyle name="Normal 16 4 5 2" xfId="27860"/>
    <cellStyle name="Normal 16 4 5 2 2" xfId="27861"/>
    <cellStyle name="Normal 16 4 5 2 2 2" xfId="27862"/>
    <cellStyle name="Normal 16 4 5 2 3" xfId="27863"/>
    <cellStyle name="Normal 16 4 5 2 3 2" xfId="27864"/>
    <cellStyle name="Normal 16 4 5 2 4" xfId="27865"/>
    <cellStyle name="Normal 16 4 5 3" xfId="27866"/>
    <cellStyle name="Normal 16 4 5 3 2" xfId="27867"/>
    <cellStyle name="Normal 16 4 5 3 2 2" xfId="27868"/>
    <cellStyle name="Normal 16 4 5 3 3" xfId="27869"/>
    <cellStyle name="Normal 16 4 5 4" xfId="27870"/>
    <cellStyle name="Normal 16 4 5 4 2" xfId="27871"/>
    <cellStyle name="Normal 16 4 5 5" xfId="27872"/>
    <cellStyle name="Normal 16 4 5 5 2" xfId="27873"/>
    <cellStyle name="Normal 16 4 5 6" xfId="27874"/>
    <cellStyle name="Normal 16 4 6" xfId="27875"/>
    <cellStyle name="Normal 16 4 6 2" xfId="27876"/>
    <cellStyle name="Normal 16 4 6 2 2" xfId="27877"/>
    <cellStyle name="Normal 16 4 6 2 2 2" xfId="27878"/>
    <cellStyle name="Normal 16 4 6 2 3" xfId="27879"/>
    <cellStyle name="Normal 16 4 6 2 3 2" xfId="27880"/>
    <cellStyle name="Normal 16 4 6 2 4" xfId="27881"/>
    <cellStyle name="Normal 16 4 6 3" xfId="27882"/>
    <cellStyle name="Normal 16 4 6 3 2" xfId="27883"/>
    <cellStyle name="Normal 16 4 6 3 2 2" xfId="27884"/>
    <cellStyle name="Normal 16 4 6 3 3" xfId="27885"/>
    <cellStyle name="Normal 16 4 6 4" xfId="27886"/>
    <cellStyle name="Normal 16 4 6 4 2" xfId="27887"/>
    <cellStyle name="Normal 16 4 6 5" xfId="27888"/>
    <cellStyle name="Normal 16 4 6 5 2" xfId="27889"/>
    <cellStyle name="Normal 16 4 6 6" xfId="27890"/>
    <cellStyle name="Normal 16 4 7" xfId="27891"/>
    <cellStyle name="Normal 16 4 7 2" xfId="27892"/>
    <cellStyle name="Normal 16 4 7 2 2" xfId="27893"/>
    <cellStyle name="Normal 16 4 7 2 2 2" xfId="27894"/>
    <cellStyle name="Normal 16 4 7 2 3" xfId="27895"/>
    <cellStyle name="Normal 16 4 7 2 3 2" xfId="27896"/>
    <cellStyle name="Normal 16 4 7 2 4" xfId="27897"/>
    <cellStyle name="Normal 16 4 7 3" xfId="27898"/>
    <cellStyle name="Normal 16 4 7 3 2" xfId="27899"/>
    <cellStyle name="Normal 16 4 7 4" xfId="27900"/>
    <cellStyle name="Normal 16 4 7 4 2" xfId="27901"/>
    <cellStyle name="Normal 16 4 7 5" xfId="27902"/>
    <cellStyle name="Normal 16 4 8" xfId="27903"/>
    <cellStyle name="Normal 16 4 8 2" xfId="27904"/>
    <cellStyle name="Normal 16 4 8 2 2" xfId="27905"/>
    <cellStyle name="Normal 16 4 8 2 2 2" xfId="27906"/>
    <cellStyle name="Normal 16 4 8 2 3" xfId="27907"/>
    <cellStyle name="Normal 16 4 8 2 3 2" xfId="27908"/>
    <cellStyle name="Normal 16 4 8 2 4" xfId="27909"/>
    <cellStyle name="Normal 16 4 8 3" xfId="27910"/>
    <cellStyle name="Normal 16 4 8 3 2" xfId="27911"/>
    <cellStyle name="Normal 16 4 8 4" xfId="27912"/>
    <cellStyle name="Normal 16 4 8 4 2" xfId="27913"/>
    <cellStyle name="Normal 16 4 8 5" xfId="27914"/>
    <cellStyle name="Normal 16 4 9" xfId="27915"/>
    <cellStyle name="Normal 16 4 9 2" xfId="27916"/>
    <cellStyle name="Normal 16 4 9 2 2" xfId="27917"/>
    <cellStyle name="Normal 16 4 9 3" xfId="27918"/>
    <cellStyle name="Normal 16 4 9 3 2" xfId="27919"/>
    <cellStyle name="Normal 16 4 9 4" xfId="27920"/>
    <cellStyle name="Normal 16 5" xfId="27921"/>
    <cellStyle name="Normal 16 5 2" xfId="27922"/>
    <cellStyle name="Normal 16 5 2 2" xfId="27923"/>
    <cellStyle name="Normal 16 5 2 2 2" xfId="27924"/>
    <cellStyle name="Normal 16 5 2 2 2 2" xfId="27925"/>
    <cellStyle name="Normal 16 5 2 2 2 2 2" xfId="27926"/>
    <cellStyle name="Normal 16 5 2 2 2 3" xfId="27927"/>
    <cellStyle name="Normal 16 5 2 2 2 3 2" xfId="27928"/>
    <cellStyle name="Normal 16 5 2 2 2 4" xfId="27929"/>
    <cellStyle name="Normal 16 5 2 2 3" xfId="27930"/>
    <cellStyle name="Normal 16 5 2 2 3 2" xfId="27931"/>
    <cellStyle name="Normal 16 5 2 2 4" xfId="27932"/>
    <cellStyle name="Normal 16 5 2 2 4 2" xfId="27933"/>
    <cellStyle name="Normal 16 5 2 2 5" xfId="27934"/>
    <cellStyle name="Normal 16 5 2 3" xfId="27935"/>
    <cellStyle name="Normal 16 5 2 3 2" xfId="27936"/>
    <cellStyle name="Normal 16 5 2 3 2 2" xfId="27937"/>
    <cellStyle name="Normal 16 5 2 3 3" xfId="27938"/>
    <cellStyle name="Normal 16 5 2 3 3 2" xfId="27939"/>
    <cellStyle name="Normal 16 5 2 3 4" xfId="27940"/>
    <cellStyle name="Normal 16 5 2 4" xfId="27941"/>
    <cellStyle name="Normal 16 5 2 4 2" xfId="27942"/>
    <cellStyle name="Normal 16 5 2 5" xfId="27943"/>
    <cellStyle name="Normal 16 5 2 5 2" xfId="27944"/>
    <cellStyle name="Normal 16 5 2 6" xfId="27945"/>
    <cellStyle name="Normal 16 5 3" xfId="27946"/>
    <cellStyle name="Normal 16 5 3 2" xfId="27947"/>
    <cellStyle name="Normal 16 5 3 2 2" xfId="27948"/>
    <cellStyle name="Normal 16 5 3 2 2 2" xfId="27949"/>
    <cellStyle name="Normal 16 5 3 2 3" xfId="27950"/>
    <cellStyle name="Normal 16 5 3 2 3 2" xfId="27951"/>
    <cellStyle name="Normal 16 5 3 2 4" xfId="27952"/>
    <cellStyle name="Normal 16 5 3 3" xfId="27953"/>
    <cellStyle name="Normal 16 5 3 3 2" xfId="27954"/>
    <cellStyle name="Normal 16 5 3 3 2 2" xfId="27955"/>
    <cellStyle name="Normal 16 5 3 3 3" xfId="27956"/>
    <cellStyle name="Normal 16 5 3 3 3 2" xfId="27957"/>
    <cellStyle name="Normal 16 5 3 3 4" xfId="27958"/>
    <cellStyle name="Normal 16 5 3 4" xfId="27959"/>
    <cellStyle name="Normal 16 5 3 4 2" xfId="27960"/>
    <cellStyle name="Normal 16 5 3 5" xfId="27961"/>
    <cellStyle name="Normal 16 5 3 5 2" xfId="27962"/>
    <cellStyle name="Normal 16 5 3 6" xfId="27963"/>
    <cellStyle name="Normal 16 5 4" xfId="27964"/>
    <cellStyle name="Normal 16 5 4 2" xfId="27965"/>
    <cellStyle name="Normal 16 5 4 2 2" xfId="27966"/>
    <cellStyle name="Normal 16 5 4 3" xfId="27967"/>
    <cellStyle name="Normal 16 5 4 3 2" xfId="27968"/>
    <cellStyle name="Normal 16 5 4 4" xfId="27969"/>
    <cellStyle name="Normal 16 5 5" xfId="27970"/>
    <cellStyle name="Normal 16 5 5 2" xfId="27971"/>
    <cellStyle name="Normal 16 5 5 2 2" xfId="27972"/>
    <cellStyle name="Normal 16 5 5 3" xfId="27973"/>
    <cellStyle name="Normal 16 5 5 3 2" xfId="27974"/>
    <cellStyle name="Normal 16 5 5 4" xfId="27975"/>
    <cellStyle name="Normal 16 5 6" xfId="27976"/>
    <cellStyle name="Normal 16 5 6 2" xfId="27977"/>
    <cellStyle name="Normal 16 5 7" xfId="27978"/>
    <cellStyle name="Normal 16 5 7 2" xfId="27979"/>
    <cellStyle name="Normal 16 5 8" xfId="27980"/>
    <cellStyle name="Normal 16 6" xfId="27981"/>
    <cellStyle name="Normal 16 6 2" xfId="27982"/>
    <cellStyle name="Normal 16 6 2 2" xfId="27983"/>
    <cellStyle name="Normal 16 6 2 2 2" xfId="27984"/>
    <cellStyle name="Normal 16 6 2 2 2 2" xfId="27985"/>
    <cellStyle name="Normal 16 6 2 2 3" xfId="27986"/>
    <cellStyle name="Normal 16 6 2 2 3 2" xfId="27987"/>
    <cellStyle name="Normal 16 6 2 2 4" xfId="27988"/>
    <cellStyle name="Normal 16 6 2 3" xfId="27989"/>
    <cellStyle name="Normal 16 6 2 3 2" xfId="27990"/>
    <cellStyle name="Normal 16 6 2 4" xfId="27991"/>
    <cellStyle name="Normal 16 6 2 4 2" xfId="27992"/>
    <cellStyle name="Normal 16 6 2 5" xfId="27993"/>
    <cellStyle name="Normal 16 6 3" xfId="27994"/>
    <cellStyle name="Normal 16 6 3 2" xfId="27995"/>
    <cellStyle name="Normal 16 6 3 2 2" xfId="27996"/>
    <cellStyle name="Normal 16 6 3 3" xfId="27997"/>
    <cellStyle name="Normal 16 6 3 3 2" xfId="27998"/>
    <cellStyle name="Normal 16 6 3 4" xfId="27999"/>
    <cellStyle name="Normal 16 6 4" xfId="28000"/>
    <cellStyle name="Normal 16 6 4 2" xfId="28001"/>
    <cellStyle name="Normal 16 6 5" xfId="28002"/>
    <cellStyle name="Normal 16 6 5 2" xfId="28003"/>
    <cellStyle name="Normal 16 6 6" xfId="28004"/>
    <cellStyle name="Normal 16 7" xfId="28005"/>
    <cellStyle name="Normal 16 7 2" xfId="28006"/>
    <cellStyle name="Normal 16 7 2 2" xfId="28007"/>
    <cellStyle name="Normal 16 7 2 2 2" xfId="28008"/>
    <cellStyle name="Normal 16 7 2 3" xfId="28009"/>
    <cellStyle name="Normal 16 7 2 3 2" xfId="28010"/>
    <cellStyle name="Normal 16 7 2 4" xfId="28011"/>
    <cellStyle name="Normal 16 7 3" xfId="28012"/>
    <cellStyle name="Normal 16 7 3 2" xfId="28013"/>
    <cellStyle name="Normal 16 7 3 2 2" xfId="28014"/>
    <cellStyle name="Normal 16 7 3 3" xfId="28015"/>
    <cellStyle name="Normal 16 7 3 3 2" xfId="28016"/>
    <cellStyle name="Normal 16 7 3 4" xfId="28017"/>
    <cellStyle name="Normal 16 7 4" xfId="28018"/>
    <cellStyle name="Normal 16 7 4 2" xfId="28019"/>
    <cellStyle name="Normal 16 7 5" xfId="28020"/>
    <cellStyle name="Normal 16 7 5 2" xfId="28021"/>
    <cellStyle name="Normal 16 7 6" xfId="28022"/>
    <cellStyle name="Normal 16 8" xfId="28023"/>
    <cellStyle name="Normal 16 8 2" xfId="28024"/>
    <cellStyle name="Normal 16 8 2 2" xfId="28025"/>
    <cellStyle name="Normal 16 8 2 2 2" xfId="28026"/>
    <cellStyle name="Normal 16 8 2 3" xfId="28027"/>
    <cellStyle name="Normal 16 8 2 3 2" xfId="28028"/>
    <cellStyle name="Normal 16 8 2 4" xfId="28029"/>
    <cellStyle name="Normal 16 8 3" xfId="28030"/>
    <cellStyle name="Normal 16 8 3 2" xfId="28031"/>
    <cellStyle name="Normal 16 8 3 2 2" xfId="28032"/>
    <cellStyle name="Normal 16 8 3 3" xfId="28033"/>
    <cellStyle name="Normal 16 8 4" xfId="28034"/>
    <cellStyle name="Normal 16 8 4 2" xfId="28035"/>
    <cellStyle name="Normal 16 8 5" xfId="28036"/>
    <cellStyle name="Normal 16 8 5 2" xfId="28037"/>
    <cellStyle name="Normal 16 8 6" xfId="28038"/>
    <cellStyle name="Normal 16 9" xfId="28039"/>
    <cellStyle name="Normal 16 9 2" xfId="28040"/>
    <cellStyle name="Normal 16 9 2 2" xfId="28041"/>
    <cellStyle name="Normal 16 9 2 2 2" xfId="28042"/>
    <cellStyle name="Normal 16 9 2 3" xfId="28043"/>
    <cellStyle name="Normal 16 9 2 3 2" xfId="28044"/>
    <cellStyle name="Normal 16 9 2 4" xfId="28045"/>
    <cellStyle name="Normal 16 9 3" xfId="28046"/>
    <cellStyle name="Normal 16 9 3 2" xfId="28047"/>
    <cellStyle name="Normal 16 9 3 2 2" xfId="28048"/>
    <cellStyle name="Normal 16 9 3 3" xfId="28049"/>
    <cellStyle name="Normal 16 9 4" xfId="28050"/>
    <cellStyle name="Normal 16 9 4 2" xfId="28051"/>
    <cellStyle name="Normal 16 9 5" xfId="28052"/>
    <cellStyle name="Normal 16 9 5 2" xfId="28053"/>
    <cellStyle name="Normal 16 9 6" xfId="28054"/>
    <cellStyle name="Normal 17" xfId="917"/>
    <cellStyle name="Normal 17 2" xfId="918"/>
    <cellStyle name="Normal 17 2 2" xfId="28056"/>
    <cellStyle name="Normal 17 2 2 2" xfId="28057"/>
    <cellStyle name="Normal 17 2 3" xfId="28058"/>
    <cellStyle name="Normal 17 3" xfId="28059"/>
    <cellStyle name="Normal 17 3 2" xfId="28060"/>
    <cellStyle name="Normal 17 4" xfId="28061"/>
    <cellStyle name="Normal 17 5" xfId="28055"/>
    <cellStyle name="Normal 18" xfId="28062"/>
    <cellStyle name="Normal 18 2" xfId="28063"/>
    <cellStyle name="Normal 18 2 2" xfId="28064"/>
    <cellStyle name="Normal 18 3" xfId="28065"/>
    <cellStyle name="Normal 18 4" xfId="28066"/>
    <cellStyle name="Normal 19" xfId="28067"/>
    <cellStyle name="Normal 19 2" xfId="28068"/>
    <cellStyle name="Normal 19 2 2" xfId="28069"/>
    <cellStyle name="Normal 19 3" xfId="28070"/>
    <cellStyle name="Normal 19 4" xfId="47070"/>
    <cellStyle name="Normal 2" xfId="919"/>
    <cellStyle name="Normal 2 10" xfId="920"/>
    <cellStyle name="Normal 2 10 2" xfId="921"/>
    <cellStyle name="Normal 2 10 2 2" xfId="922"/>
    <cellStyle name="Normal 2 10 3" xfId="923"/>
    <cellStyle name="Normal 2 11" xfId="924"/>
    <cellStyle name="Normal 2 12" xfId="1571"/>
    <cellStyle name="Normal 2 2" xfId="925"/>
    <cellStyle name="Normal 2 2 10" xfId="28072"/>
    <cellStyle name="Normal 2 2 10 2" xfId="28073"/>
    <cellStyle name="Normal 2 2 10 2 2" xfId="28074"/>
    <cellStyle name="Normal 2 2 10 3" xfId="28075"/>
    <cellStyle name="Normal 2 2 11" xfId="28076"/>
    <cellStyle name="Normal 2 2 11 2" xfId="28077"/>
    <cellStyle name="Normal 2 2 11 2 2" xfId="28078"/>
    <cellStyle name="Normal 2 2 11 3" xfId="28079"/>
    <cellStyle name="Normal 2 2 12" xfId="28080"/>
    <cellStyle name="Normal 2 2 12 2" xfId="28081"/>
    <cellStyle name="Normal 2 2 12 2 2" xfId="28082"/>
    <cellStyle name="Normal 2 2 12 3" xfId="28083"/>
    <cellStyle name="Normal 2 2 13" xfId="28084"/>
    <cellStyle name="Normal 2 2 13 2" xfId="28085"/>
    <cellStyle name="Normal 2 2 13 2 2" xfId="28086"/>
    <cellStyle name="Normal 2 2 13 3" xfId="28087"/>
    <cellStyle name="Normal 2 2 14" xfId="28088"/>
    <cellStyle name="Normal 2 2 14 2" xfId="28089"/>
    <cellStyle name="Normal 2 2 14 2 2" xfId="28090"/>
    <cellStyle name="Normal 2 2 14 3" xfId="28091"/>
    <cellStyle name="Normal 2 2 15" xfId="28092"/>
    <cellStyle name="Normal 2 2 15 2" xfId="28093"/>
    <cellStyle name="Normal 2 2 15 2 2" xfId="28094"/>
    <cellStyle name="Normal 2 2 15 3" xfId="28095"/>
    <cellStyle name="Normal 2 2 16" xfId="28096"/>
    <cellStyle name="Normal 2 2 16 2" xfId="28097"/>
    <cellStyle name="Normal 2 2 16 2 2" xfId="28098"/>
    <cellStyle name="Normal 2 2 16 3" xfId="28099"/>
    <cellStyle name="Normal 2 2 17" xfId="28100"/>
    <cellStyle name="Normal 2 2 17 2" xfId="28101"/>
    <cellStyle name="Normal 2 2 17 2 2" xfId="28102"/>
    <cellStyle name="Normal 2 2 17 3" xfId="28103"/>
    <cellStyle name="Normal 2 2 18" xfId="28104"/>
    <cellStyle name="Normal 2 2 18 2" xfId="28105"/>
    <cellStyle name="Normal 2 2 18 2 2" xfId="28106"/>
    <cellStyle name="Normal 2 2 18 3" xfId="28107"/>
    <cellStyle name="Normal 2 2 19" xfId="28108"/>
    <cellStyle name="Normal 2 2 19 2" xfId="28109"/>
    <cellStyle name="Normal 2 2 19 2 2" xfId="28110"/>
    <cellStyle name="Normal 2 2 19 3" xfId="28111"/>
    <cellStyle name="Normal 2 2 2" xfId="926"/>
    <cellStyle name="Normal 2 2 2 2" xfId="927"/>
    <cellStyle name="Normal 2 2 2 2 2" xfId="1550"/>
    <cellStyle name="Normal 2 2 2 2 3" xfId="28112"/>
    <cellStyle name="Normal 2 2 2 3" xfId="28113"/>
    <cellStyle name="Normal 2 2 2 4" xfId="47129"/>
    <cellStyle name="Normal 2 2 20" xfId="28114"/>
    <cellStyle name="Normal 2 2 20 2" xfId="28115"/>
    <cellStyle name="Normal 2 2 20 2 2" xfId="28116"/>
    <cellStyle name="Normal 2 2 20 3" xfId="28117"/>
    <cellStyle name="Normal 2 2 21" xfId="28071"/>
    <cellStyle name="Normal 2 2 3" xfId="928"/>
    <cellStyle name="Normal 2 2 3 2" xfId="28119"/>
    <cellStyle name="Normal 2 2 3 3" xfId="28120"/>
    <cellStyle name="Normal 2 2 3 4" xfId="28118"/>
    <cellStyle name="Normal 2 2 4" xfId="929"/>
    <cellStyle name="Normal 2 2 4 2" xfId="1569"/>
    <cellStyle name="Normal 2 2 4 2 2" xfId="28123"/>
    <cellStyle name="Normal 2 2 4 2 2 2" xfId="28124"/>
    <cellStyle name="Normal 2 2 4 2 2 2 2" xfId="28125"/>
    <cellStyle name="Normal 2 2 4 2 2 3" xfId="28126"/>
    <cellStyle name="Normal 2 2 4 2 3" xfId="28127"/>
    <cellStyle name="Normal 2 2 4 2 3 2" xfId="28128"/>
    <cellStyle name="Normal 2 2 4 2 4" xfId="28129"/>
    <cellStyle name="Normal 2 2 4 2 5" xfId="28122"/>
    <cellStyle name="Normal 2 2 4 3" xfId="1551"/>
    <cellStyle name="Normal 2 2 4 3 2" xfId="28131"/>
    <cellStyle name="Normal 2 2 4 3 2 2" xfId="28132"/>
    <cellStyle name="Normal 2 2 4 3 3" xfId="28133"/>
    <cellStyle name="Normal 2 2 4 3 4" xfId="28130"/>
    <cellStyle name="Normal 2 2 4 4" xfId="28134"/>
    <cellStyle name="Normal 2 2 4 4 2" xfId="28135"/>
    <cellStyle name="Normal 2 2 4 5" xfId="28136"/>
    <cellStyle name="Normal 2 2 4 6" xfId="28121"/>
    <cellStyle name="Normal 2 2 5" xfId="28137"/>
    <cellStyle name="Normal 2 2 5 2" xfId="28138"/>
    <cellStyle name="Normal 2 2 5 2 2" xfId="28139"/>
    <cellStyle name="Normal 2 2 5 2 2 2" xfId="28140"/>
    <cellStyle name="Normal 2 2 5 2 3" xfId="28141"/>
    <cellStyle name="Normal 2 2 5 3" xfId="28142"/>
    <cellStyle name="Normal 2 2 5 3 2" xfId="28143"/>
    <cellStyle name="Normal 2 2 5 4" xfId="28144"/>
    <cellStyle name="Normal 2 2 6" xfId="28145"/>
    <cellStyle name="Normal 2 2 6 2" xfId="28146"/>
    <cellStyle name="Normal 2 2 6 2 2" xfId="28147"/>
    <cellStyle name="Normal 2 2 6 3" xfId="28148"/>
    <cellStyle name="Normal 2 2 7" xfId="28149"/>
    <cellStyle name="Normal 2 2 7 2" xfId="28150"/>
    <cellStyle name="Normal 2 2 7 2 2" xfId="28151"/>
    <cellStyle name="Normal 2 2 7 3" xfId="28152"/>
    <cellStyle name="Normal 2 2 8" xfId="28153"/>
    <cellStyle name="Normal 2 2 8 2" xfId="28154"/>
    <cellStyle name="Normal 2 2 8 2 2" xfId="28155"/>
    <cellStyle name="Normal 2 2 8 3" xfId="28156"/>
    <cellStyle name="Normal 2 2 9" xfId="28157"/>
    <cellStyle name="Normal 2 2 9 2" xfId="28158"/>
    <cellStyle name="Normal 2 2 9 2 2" xfId="28159"/>
    <cellStyle name="Normal 2 2 9 3" xfId="28160"/>
    <cellStyle name="Normal 2 3" xfId="930"/>
    <cellStyle name="Normal 2 3 2" xfId="931"/>
    <cellStyle name="Normal 2 3 2 2" xfId="932"/>
    <cellStyle name="Normal 2 3 2 2 2" xfId="933"/>
    <cellStyle name="Normal 2 3 2 2 2 2" xfId="934"/>
    <cellStyle name="Normal 2 3 2 2 2 2 2" xfId="935"/>
    <cellStyle name="Normal 2 3 2 2 2 3" xfId="936"/>
    <cellStyle name="Normal 2 3 2 2 3" xfId="937"/>
    <cellStyle name="Normal 2 3 2 2 3 2" xfId="938"/>
    <cellStyle name="Normal 2 3 2 2 3 2 2" xfId="939"/>
    <cellStyle name="Normal 2 3 2 2 3 3" xfId="940"/>
    <cellStyle name="Normal 2 3 2 2 4" xfId="941"/>
    <cellStyle name="Normal 2 3 2 2 4 2" xfId="942"/>
    <cellStyle name="Normal 2 3 2 2 5" xfId="943"/>
    <cellStyle name="Normal 2 3 2 3" xfId="944"/>
    <cellStyle name="Normal 2 3 2 3 2" xfId="945"/>
    <cellStyle name="Normal 2 3 2 3 2 2" xfId="946"/>
    <cellStyle name="Normal 2 3 2 3 3" xfId="947"/>
    <cellStyle name="Normal 2 3 2 4" xfId="948"/>
    <cellStyle name="Normal 2 3 2 4 2" xfId="949"/>
    <cellStyle name="Normal 2 3 2 4 2 2" xfId="950"/>
    <cellStyle name="Normal 2 3 2 4 3" xfId="951"/>
    <cellStyle name="Normal 2 3 2 5" xfId="952"/>
    <cellStyle name="Normal 2 3 2 5 2" xfId="953"/>
    <cellStyle name="Normal 2 3 2 5 3" xfId="28162"/>
    <cellStyle name="Normal 2 3 2 6" xfId="954"/>
    <cellStyle name="Normal 2 3 2 7" xfId="1451"/>
    <cellStyle name="Normal 2 3 2 7 2" xfId="28163"/>
    <cellStyle name="Normal 2 3 3" xfId="955"/>
    <cellStyle name="Normal 2 3 3 2" xfId="956"/>
    <cellStyle name="Normal 2 3 3 2 2" xfId="957"/>
    <cellStyle name="Normal 2 3 3 2 2 2" xfId="958"/>
    <cellStyle name="Normal 2 3 3 2 2 2 2" xfId="959"/>
    <cellStyle name="Normal 2 3 3 2 2 3" xfId="960"/>
    <cellStyle name="Normal 2 3 3 2 3" xfId="961"/>
    <cellStyle name="Normal 2 3 3 2 3 2" xfId="962"/>
    <cellStyle name="Normal 2 3 3 2 4" xfId="963"/>
    <cellStyle name="Normal 2 3 3 3" xfId="964"/>
    <cellStyle name="Normal 2 3 3 3 2" xfId="965"/>
    <cellStyle name="Normal 2 3 3 3 2 2" xfId="966"/>
    <cellStyle name="Normal 2 3 3 3 3" xfId="967"/>
    <cellStyle name="Normal 2 3 3 4" xfId="968"/>
    <cellStyle name="Normal 2 3 3 4 2" xfId="969"/>
    <cellStyle name="Normal 2 3 3 5" xfId="970"/>
    <cellStyle name="Normal 2 3 3 6" xfId="28164"/>
    <cellStyle name="Normal 2 3 4" xfId="971"/>
    <cellStyle name="Normal 2 3 4 2" xfId="972"/>
    <cellStyle name="Normal 2 3 4 2 2" xfId="973"/>
    <cellStyle name="Normal 2 3 4 3" xfId="974"/>
    <cellStyle name="Normal 2 3 5" xfId="975"/>
    <cellStyle name="Normal 2 3 5 2" xfId="976"/>
    <cellStyle name="Normal 2 3 5 2 2" xfId="977"/>
    <cellStyle name="Normal 2 3 5 3" xfId="978"/>
    <cellStyle name="Normal 2 3 6" xfId="979"/>
    <cellStyle name="Normal 2 3 6 2" xfId="980"/>
    <cellStyle name="Normal 2 3 6 2 2" xfId="981"/>
    <cellStyle name="Normal 2 3 6 2 3" xfId="28166"/>
    <cellStyle name="Normal 2 3 6 3" xfId="982"/>
    <cellStyle name="Normal 2 3 6 3 2" xfId="28167"/>
    <cellStyle name="Normal 2 3 6 4" xfId="28165"/>
    <cellStyle name="Normal 2 3 7" xfId="1478"/>
    <cellStyle name="Normal 2 3 7 2" xfId="28168"/>
    <cellStyle name="Normal 2 3 8" xfId="28169"/>
    <cellStyle name="Normal 2 3 9" xfId="28161"/>
    <cellStyle name="Normal 2 4" xfId="983"/>
    <cellStyle name="Normal 2 4 2" xfId="984"/>
    <cellStyle name="Normal 2 4 2 2" xfId="985"/>
    <cellStyle name="Normal 2 4 2 2 2" xfId="986"/>
    <cellStyle name="Normal 2 4 2 2 2 2" xfId="987"/>
    <cellStyle name="Normal 2 4 2 2 3" xfId="988"/>
    <cellStyle name="Normal 2 4 2 3" xfId="989"/>
    <cellStyle name="Normal 2 4 2 3 2" xfId="1552"/>
    <cellStyle name="Normal 2 4 2 4" xfId="990"/>
    <cellStyle name="Normal 2 4 2 4 2" xfId="991"/>
    <cellStyle name="Normal 2 4 2 5" xfId="992"/>
    <cellStyle name="Normal 2 4 2 6" xfId="28170"/>
    <cellStyle name="Normal 2 4 2 6 2" xfId="47164"/>
    <cellStyle name="Normal 2 4 3" xfId="993"/>
    <cellStyle name="Normal 2 4 3 2" xfId="1553"/>
    <cellStyle name="Normal 2 4 3 3" xfId="28171"/>
    <cellStyle name="Normal 2 4 4" xfId="994"/>
    <cellStyle name="Normal 2 4 4 2" xfId="995"/>
    <cellStyle name="Normal 2 4 4 2 2" xfId="996"/>
    <cellStyle name="Normal 2 4 4 3" xfId="997"/>
    <cellStyle name="Normal 2 4 5" xfId="998"/>
    <cellStyle name="Normal 2 4 5 2" xfId="999"/>
    <cellStyle name="Normal 2 4 5 2 2" xfId="1000"/>
    <cellStyle name="Normal 2 4 5 3" xfId="1001"/>
    <cellStyle name="Normal 2 4 6" xfId="1002"/>
    <cellStyle name="Normal 2 4 6 2" xfId="1003"/>
    <cellStyle name="Normal 2 4 7" xfId="1004"/>
    <cellStyle name="Normal 2 5" xfId="1005"/>
    <cellStyle name="Normal 2 5 2" xfId="1006"/>
    <cellStyle name="Normal 2 5 2 2" xfId="1007"/>
    <cellStyle name="Normal 2 5 2 2 2" xfId="1008"/>
    <cellStyle name="Normal 2 5 2 2 2 2" xfId="1009"/>
    <cellStyle name="Normal 2 5 2 2 2 2 2" xfId="1010"/>
    <cellStyle name="Normal 2 5 2 2 2 3" xfId="1011"/>
    <cellStyle name="Normal 2 5 2 2 3" xfId="1012"/>
    <cellStyle name="Normal 2 5 2 2 3 2" xfId="1013"/>
    <cellStyle name="Normal 2 5 2 2 4" xfId="1014"/>
    <cellStyle name="Normal 2 5 2 3" xfId="1015"/>
    <cellStyle name="Normal 2 5 2 3 2" xfId="1016"/>
    <cellStyle name="Normal 2 5 2 3 2 2" xfId="1017"/>
    <cellStyle name="Normal 2 5 2 3 3" xfId="1018"/>
    <cellStyle name="Normal 2 5 2 4" xfId="1019"/>
    <cellStyle name="Normal 2 5 2 4 2" xfId="1020"/>
    <cellStyle name="Normal 2 5 2 5" xfId="1021"/>
    <cellStyle name="Normal 2 5 2 6" xfId="28173"/>
    <cellStyle name="Normal 2 5 3" xfId="1022"/>
    <cellStyle name="Normal 2 5 3 2" xfId="1023"/>
    <cellStyle name="Normal 2 5 3 2 2" xfId="1024"/>
    <cellStyle name="Normal 2 5 3 3" xfId="1025"/>
    <cellStyle name="Normal 2 5 3 4" xfId="28174"/>
    <cellStyle name="Normal 2 5 4" xfId="1026"/>
    <cellStyle name="Normal 2 5 4 2" xfId="1027"/>
    <cellStyle name="Normal 2 5 4 2 2" xfId="1028"/>
    <cellStyle name="Normal 2 5 4 3" xfId="1029"/>
    <cellStyle name="Normal 2 5 4 4" xfId="28175"/>
    <cellStyle name="Normal 2 5 5" xfId="28172"/>
    <cellStyle name="Normal 2 5 5 2" xfId="47162"/>
    <cellStyle name="Normal 2 6" xfId="1030"/>
    <cellStyle name="Normal 2 6 2" xfId="1031"/>
    <cellStyle name="Normal 2 6 2 2" xfId="1032"/>
    <cellStyle name="Normal 2 6 2 2 2" xfId="1033"/>
    <cellStyle name="Normal 2 6 2 3" xfId="1034"/>
    <cellStyle name="Normal 2 6 2 4" xfId="28177"/>
    <cellStyle name="Normal 2 6 3" xfId="1035"/>
    <cellStyle name="Normal 2 6 3 2" xfId="1036"/>
    <cellStyle name="Normal 2 6 3 2 2" xfId="1037"/>
    <cellStyle name="Normal 2 6 3 3" xfId="1038"/>
    <cellStyle name="Normal 2 6 3 4" xfId="28178"/>
    <cellStyle name="Normal 2 6 4" xfId="28176"/>
    <cellStyle name="Normal 2 7" xfId="1039"/>
    <cellStyle name="Normal 2 7 2" xfId="1040"/>
    <cellStyle name="Normal 2 7 2 2" xfId="1041"/>
    <cellStyle name="Normal 2 7 2 2 2" xfId="1042"/>
    <cellStyle name="Normal 2 7 2 3" xfId="1043"/>
    <cellStyle name="Normal 2 7 2 4" xfId="28180"/>
    <cellStyle name="Normal 2 7 3" xfId="1554"/>
    <cellStyle name="Normal 2 7 4" xfId="28179"/>
    <cellStyle name="Normal 2 8" xfId="1044"/>
    <cellStyle name="Normal 2 8 2" xfId="1045"/>
    <cellStyle name="Normal 2 8 2 2" xfId="1046"/>
    <cellStyle name="Normal 2 8 2 2 2" xfId="1047"/>
    <cellStyle name="Normal 2 8 2 3" xfId="1048"/>
    <cellStyle name="Normal 2 8 3" xfId="28181"/>
    <cellStyle name="Normal 2 9" xfId="1049"/>
    <cellStyle name="Normal 2 9 2" xfId="1050"/>
    <cellStyle name="Normal 2 9 2 2" xfId="1051"/>
    <cellStyle name="Normal 2 9 2 2 2" xfId="1052"/>
    <cellStyle name="Normal 2 9 2 3" xfId="1053"/>
    <cellStyle name="Normal 2 9 3" xfId="1054"/>
    <cellStyle name="Normal 2 9 3 2" xfId="1055"/>
    <cellStyle name="Normal 2 9 4" xfId="1056"/>
    <cellStyle name="Normal 20" xfId="28182"/>
    <cellStyle name="Normal 20 2" xfId="28183"/>
    <cellStyle name="Normal 20 2 2" xfId="28184"/>
    <cellStyle name="Normal 20 3" xfId="28185"/>
    <cellStyle name="Normal 21" xfId="28186"/>
    <cellStyle name="Normal 21 2" xfId="28187"/>
    <cellStyle name="Normal 21 2 2" xfId="28188"/>
    <cellStyle name="Normal 21 3" xfId="28189"/>
    <cellStyle name="Normal 22" xfId="28190"/>
    <cellStyle name="Normal 22 2" xfId="28191"/>
    <cellStyle name="Normal 22 2 2" xfId="28192"/>
    <cellStyle name="Normal 22 3" xfId="28193"/>
    <cellStyle name="Normal 23" xfId="28194"/>
    <cellStyle name="Normal 23 2" xfId="28195"/>
    <cellStyle name="Normal 23 2 2" xfId="28196"/>
    <cellStyle name="Normal 23 3" xfId="28197"/>
    <cellStyle name="Normal 24" xfId="28198"/>
    <cellStyle name="Normal 24 2" xfId="28199"/>
    <cellStyle name="Normal 24 2 2" xfId="28200"/>
    <cellStyle name="Normal 24 3" xfId="28201"/>
    <cellStyle name="Normal 25" xfId="28202"/>
    <cellStyle name="Normal 25 2" xfId="28203"/>
    <cellStyle name="Normal 25 2 2" xfId="28204"/>
    <cellStyle name="Normal 25 3" xfId="28205"/>
    <cellStyle name="Normal 26" xfId="28206"/>
    <cellStyle name="Normal 26 2" xfId="28207"/>
    <cellStyle name="Normal 26 2 2" xfId="28208"/>
    <cellStyle name="Normal 26 3" xfId="28209"/>
    <cellStyle name="Normal 27" xfId="28210"/>
    <cellStyle name="Normal 27 2" xfId="28211"/>
    <cellStyle name="Normal 27 2 2" xfId="28212"/>
    <cellStyle name="Normal 27 3" xfId="28213"/>
    <cellStyle name="Normal 28" xfId="28214"/>
    <cellStyle name="Normal 28 2" xfId="28215"/>
    <cellStyle name="Normal 28 2 2" xfId="28216"/>
    <cellStyle name="Normal 28 3" xfId="28217"/>
    <cellStyle name="Normal 29" xfId="28218"/>
    <cellStyle name="Normal 29 2" xfId="28219"/>
    <cellStyle name="Normal 29 2 2" xfId="28220"/>
    <cellStyle name="Normal 29 3" xfId="28221"/>
    <cellStyle name="Normal 3" xfId="1057"/>
    <cellStyle name="Normal 3 10" xfId="28223"/>
    <cellStyle name="Normal 3 10 2" xfId="28224"/>
    <cellStyle name="Normal 3 10 2 2" xfId="28225"/>
    <cellStyle name="Normal 3 10 2 3" xfId="28226"/>
    <cellStyle name="Normal 3 10 3" xfId="28227"/>
    <cellStyle name="Normal 3 10 3 2" xfId="28228"/>
    <cellStyle name="Normal 3 10 3 3" xfId="28229"/>
    <cellStyle name="Normal 3 10 4" xfId="28230"/>
    <cellStyle name="Normal 3 10 4 2" xfId="28231"/>
    <cellStyle name="Normal 3 10 4 3" xfId="28232"/>
    <cellStyle name="Normal 3 10 5" xfId="28233"/>
    <cellStyle name="Normal 3 10 5 2" xfId="28234"/>
    <cellStyle name="Normal 3 10 5 3" xfId="28235"/>
    <cellStyle name="Normal 3 10 6" xfId="28236"/>
    <cellStyle name="Normal 3 10 7" xfId="28237"/>
    <cellStyle name="Normal 3 11" xfId="28238"/>
    <cellStyle name="Normal 3 11 2" xfId="28239"/>
    <cellStyle name="Normal 3 11 2 2" xfId="28240"/>
    <cellStyle name="Normal 3 11 2 3" xfId="28241"/>
    <cellStyle name="Normal 3 11 3" xfId="28242"/>
    <cellStyle name="Normal 3 11 3 2" xfId="28243"/>
    <cellStyle name="Normal 3 11 3 3" xfId="28244"/>
    <cellStyle name="Normal 3 11 4" xfId="28245"/>
    <cellStyle name="Normal 3 11 4 2" xfId="28246"/>
    <cellStyle name="Normal 3 11 4 3" xfId="28247"/>
    <cellStyle name="Normal 3 11 5" xfId="28248"/>
    <cellStyle name="Normal 3 11 5 2" xfId="28249"/>
    <cellStyle name="Normal 3 11 5 3" xfId="28250"/>
    <cellStyle name="Normal 3 11 6" xfId="28251"/>
    <cellStyle name="Normal 3 11 7" xfId="28252"/>
    <cellStyle name="Normal 3 12" xfId="28253"/>
    <cellStyle name="Normal 3 12 2" xfId="28254"/>
    <cellStyle name="Normal 3 12 2 2" xfId="28255"/>
    <cellStyle name="Normal 3 12 2 3" xfId="28256"/>
    <cellStyle name="Normal 3 12 3" xfId="28257"/>
    <cellStyle name="Normal 3 12 3 2" xfId="28258"/>
    <cellStyle name="Normal 3 12 3 3" xfId="28259"/>
    <cellStyle name="Normal 3 12 4" xfId="28260"/>
    <cellStyle name="Normal 3 12 4 2" xfId="28261"/>
    <cellStyle name="Normal 3 12 4 3" xfId="28262"/>
    <cellStyle name="Normal 3 12 5" xfId="28263"/>
    <cellStyle name="Normal 3 12 5 2" xfId="28264"/>
    <cellStyle name="Normal 3 12 5 3" xfId="28265"/>
    <cellStyle name="Normal 3 12 6" xfId="28266"/>
    <cellStyle name="Normal 3 12 7" xfId="28267"/>
    <cellStyle name="Normal 3 13" xfId="28268"/>
    <cellStyle name="Normal 3 13 2" xfId="28269"/>
    <cellStyle name="Normal 3 13 2 2" xfId="28270"/>
    <cellStyle name="Normal 3 13 2 3" xfId="28271"/>
    <cellStyle name="Normal 3 13 3" xfId="28272"/>
    <cellStyle name="Normal 3 13 3 2" xfId="28273"/>
    <cellStyle name="Normal 3 13 3 3" xfId="28274"/>
    <cellStyle name="Normal 3 13 4" xfId="28275"/>
    <cellStyle name="Normal 3 13 4 2" xfId="28276"/>
    <cellStyle name="Normal 3 13 4 3" xfId="28277"/>
    <cellStyle name="Normal 3 13 5" xfId="28278"/>
    <cellStyle name="Normal 3 13 5 2" xfId="28279"/>
    <cellStyle name="Normal 3 13 5 3" xfId="28280"/>
    <cellStyle name="Normal 3 13 6" xfId="28281"/>
    <cellStyle name="Normal 3 13 7" xfId="28282"/>
    <cellStyle name="Normal 3 14" xfId="28283"/>
    <cellStyle name="Normal 3 14 2" xfId="28284"/>
    <cellStyle name="Normal 3 14 2 2" xfId="28285"/>
    <cellStyle name="Normal 3 14 2 3" xfId="28286"/>
    <cellStyle name="Normal 3 14 3" xfId="28287"/>
    <cellStyle name="Normal 3 14 3 2" xfId="28288"/>
    <cellStyle name="Normal 3 14 3 3" xfId="28289"/>
    <cellStyle name="Normal 3 14 4" xfId="28290"/>
    <cellStyle name="Normal 3 14 4 2" xfId="28291"/>
    <cellStyle name="Normal 3 14 4 3" xfId="28292"/>
    <cellStyle name="Normal 3 14 5" xfId="28293"/>
    <cellStyle name="Normal 3 14 5 2" xfId="28294"/>
    <cellStyle name="Normal 3 14 5 3" xfId="28295"/>
    <cellStyle name="Normal 3 14 6" xfId="28296"/>
    <cellStyle name="Normal 3 14 7" xfId="28297"/>
    <cellStyle name="Normal 3 15" xfId="28298"/>
    <cellStyle name="Normal 3 15 2" xfId="28299"/>
    <cellStyle name="Normal 3 15 3" xfId="28300"/>
    <cellStyle name="Normal 3 16" xfId="28301"/>
    <cellStyle name="Normal 3 16 2" xfId="28302"/>
    <cellStyle name="Normal 3 16 3" xfId="28303"/>
    <cellStyle name="Normal 3 17" xfId="28304"/>
    <cellStyle name="Normal 3 17 2" xfId="28305"/>
    <cellStyle name="Normal 3 17 3" xfId="28306"/>
    <cellStyle name="Normal 3 18" xfId="28307"/>
    <cellStyle name="Normal 3 18 2" xfId="28308"/>
    <cellStyle name="Normal 3 18 3" xfId="28309"/>
    <cellStyle name="Normal 3 19" xfId="28310"/>
    <cellStyle name="Normal 3 2" xfId="1058"/>
    <cellStyle name="Normal 3 2 10" xfId="28311"/>
    <cellStyle name="Normal 3 2 10 2" xfId="28312"/>
    <cellStyle name="Normal 3 2 10 2 2" xfId="28313"/>
    <cellStyle name="Normal 3 2 10 2 3" xfId="28314"/>
    <cellStyle name="Normal 3 2 10 3" xfId="28315"/>
    <cellStyle name="Normal 3 2 10 3 2" xfId="28316"/>
    <cellStyle name="Normal 3 2 10 3 3" xfId="28317"/>
    <cellStyle name="Normal 3 2 10 4" xfId="28318"/>
    <cellStyle name="Normal 3 2 10 4 2" xfId="28319"/>
    <cellStyle name="Normal 3 2 10 4 3" xfId="28320"/>
    <cellStyle name="Normal 3 2 10 5" xfId="28321"/>
    <cellStyle name="Normal 3 2 10 5 2" xfId="28322"/>
    <cellStyle name="Normal 3 2 10 5 3" xfId="28323"/>
    <cellStyle name="Normal 3 2 10 6" xfId="28324"/>
    <cellStyle name="Normal 3 2 10 7" xfId="28325"/>
    <cellStyle name="Normal 3 2 11" xfId="28326"/>
    <cellStyle name="Normal 3 2 11 2" xfId="28327"/>
    <cellStyle name="Normal 3 2 11 2 2" xfId="28328"/>
    <cellStyle name="Normal 3 2 11 2 3" xfId="28329"/>
    <cellStyle name="Normal 3 2 11 3" xfId="28330"/>
    <cellStyle name="Normal 3 2 11 3 2" xfId="28331"/>
    <cellStyle name="Normal 3 2 11 3 3" xfId="28332"/>
    <cellStyle name="Normal 3 2 11 4" xfId="28333"/>
    <cellStyle name="Normal 3 2 11 4 2" xfId="28334"/>
    <cellStyle name="Normal 3 2 11 4 3" xfId="28335"/>
    <cellStyle name="Normal 3 2 11 5" xfId="28336"/>
    <cellStyle name="Normal 3 2 11 5 2" xfId="28337"/>
    <cellStyle name="Normal 3 2 11 5 3" xfId="28338"/>
    <cellStyle name="Normal 3 2 11 6" xfId="28339"/>
    <cellStyle name="Normal 3 2 11 7" xfId="28340"/>
    <cellStyle name="Normal 3 2 12" xfId="28341"/>
    <cellStyle name="Normal 3 2 12 2" xfId="28342"/>
    <cellStyle name="Normal 3 2 12 2 2" xfId="28343"/>
    <cellStyle name="Normal 3 2 12 2 3" xfId="28344"/>
    <cellStyle name="Normal 3 2 12 3" xfId="28345"/>
    <cellStyle name="Normal 3 2 12 3 2" xfId="28346"/>
    <cellStyle name="Normal 3 2 12 3 3" xfId="28347"/>
    <cellStyle name="Normal 3 2 12 4" xfId="28348"/>
    <cellStyle name="Normal 3 2 12 4 2" xfId="28349"/>
    <cellStyle name="Normal 3 2 12 4 3" xfId="28350"/>
    <cellStyle name="Normal 3 2 12 5" xfId="28351"/>
    <cellStyle name="Normal 3 2 12 5 2" xfId="28352"/>
    <cellStyle name="Normal 3 2 12 5 3" xfId="28353"/>
    <cellStyle name="Normal 3 2 12 6" xfId="28354"/>
    <cellStyle name="Normal 3 2 12 7" xfId="28355"/>
    <cellStyle name="Normal 3 2 13" xfId="28356"/>
    <cellStyle name="Normal 3 2 13 2" xfId="28357"/>
    <cellStyle name="Normal 3 2 13 2 2" xfId="28358"/>
    <cellStyle name="Normal 3 2 13 2 3" xfId="28359"/>
    <cellStyle name="Normal 3 2 13 3" xfId="28360"/>
    <cellStyle name="Normal 3 2 13 3 2" xfId="28361"/>
    <cellStyle name="Normal 3 2 13 3 3" xfId="28362"/>
    <cellStyle name="Normal 3 2 13 4" xfId="28363"/>
    <cellStyle name="Normal 3 2 13 4 2" xfId="28364"/>
    <cellStyle name="Normal 3 2 13 4 3" xfId="28365"/>
    <cellStyle name="Normal 3 2 13 5" xfId="28366"/>
    <cellStyle name="Normal 3 2 13 5 2" xfId="28367"/>
    <cellStyle name="Normal 3 2 13 5 3" xfId="28368"/>
    <cellStyle name="Normal 3 2 13 6" xfId="28369"/>
    <cellStyle name="Normal 3 2 13 7" xfId="28370"/>
    <cellStyle name="Normal 3 2 14" xfId="28371"/>
    <cellStyle name="Normal 3 2 14 2" xfId="28372"/>
    <cellStyle name="Normal 3 2 14 2 2" xfId="28373"/>
    <cellStyle name="Normal 3 2 14 2 3" xfId="28374"/>
    <cellStyle name="Normal 3 2 14 3" xfId="28375"/>
    <cellStyle name="Normal 3 2 14 3 2" xfId="28376"/>
    <cellStyle name="Normal 3 2 14 3 3" xfId="28377"/>
    <cellStyle name="Normal 3 2 14 4" xfId="28378"/>
    <cellStyle name="Normal 3 2 14 4 2" xfId="28379"/>
    <cellStyle name="Normal 3 2 14 4 3" xfId="28380"/>
    <cellStyle name="Normal 3 2 14 5" xfId="28381"/>
    <cellStyle name="Normal 3 2 14 5 2" xfId="28382"/>
    <cellStyle name="Normal 3 2 14 5 3" xfId="28383"/>
    <cellStyle name="Normal 3 2 14 6" xfId="28384"/>
    <cellStyle name="Normal 3 2 14 7" xfId="28385"/>
    <cellStyle name="Normal 3 2 15" xfId="28386"/>
    <cellStyle name="Normal 3 2 15 2" xfId="28387"/>
    <cellStyle name="Normal 3 2 15 3" xfId="28388"/>
    <cellStyle name="Normal 3 2 16" xfId="28389"/>
    <cellStyle name="Normal 3 2 16 2" xfId="28390"/>
    <cellStyle name="Normal 3 2 16 3" xfId="28391"/>
    <cellStyle name="Normal 3 2 17" xfId="28392"/>
    <cellStyle name="Normal 3 2 17 2" xfId="28393"/>
    <cellStyle name="Normal 3 2 17 3" xfId="28394"/>
    <cellStyle name="Normal 3 2 18" xfId="28395"/>
    <cellStyle name="Normal 3 2 18 2" xfId="28396"/>
    <cellStyle name="Normal 3 2 18 3" xfId="28397"/>
    <cellStyle name="Normal 3 2 19" xfId="28398"/>
    <cellStyle name="Normal 3 2 2" xfId="1510"/>
    <cellStyle name="Normal 3 2 2 10" xfId="28399"/>
    <cellStyle name="Normal 3 2 2 10 2" xfId="28400"/>
    <cellStyle name="Normal 3 2 2 10 2 2" xfId="28401"/>
    <cellStyle name="Normal 3 2 2 10 2 3" xfId="28402"/>
    <cellStyle name="Normal 3 2 2 10 3" xfId="28403"/>
    <cellStyle name="Normal 3 2 2 10 3 2" xfId="28404"/>
    <cellStyle name="Normal 3 2 2 10 3 3" xfId="28405"/>
    <cellStyle name="Normal 3 2 2 10 4" xfId="28406"/>
    <cellStyle name="Normal 3 2 2 10 4 2" xfId="28407"/>
    <cellStyle name="Normal 3 2 2 10 4 3" xfId="28408"/>
    <cellStyle name="Normal 3 2 2 10 5" xfId="28409"/>
    <cellStyle name="Normal 3 2 2 10 5 2" xfId="28410"/>
    <cellStyle name="Normal 3 2 2 10 5 3" xfId="28411"/>
    <cellStyle name="Normal 3 2 2 10 6" xfId="28412"/>
    <cellStyle name="Normal 3 2 2 10 7" xfId="28413"/>
    <cellStyle name="Normal 3 2 2 11" xfId="28414"/>
    <cellStyle name="Normal 3 2 2 11 2" xfId="28415"/>
    <cellStyle name="Normal 3 2 2 11 3" xfId="28416"/>
    <cellStyle name="Normal 3 2 2 12" xfId="28417"/>
    <cellStyle name="Normal 3 2 2 12 2" xfId="28418"/>
    <cellStyle name="Normal 3 2 2 12 3" xfId="28419"/>
    <cellStyle name="Normal 3 2 2 13" xfId="28420"/>
    <cellStyle name="Normal 3 2 2 13 2" xfId="28421"/>
    <cellStyle name="Normal 3 2 2 13 3" xfId="28422"/>
    <cellStyle name="Normal 3 2 2 14" xfId="28423"/>
    <cellStyle name="Normal 3 2 2 14 2" xfId="28424"/>
    <cellStyle name="Normal 3 2 2 14 3" xfId="28425"/>
    <cellStyle name="Normal 3 2 2 15" xfId="28426"/>
    <cellStyle name="Normal 3 2 2 16" xfId="28427"/>
    <cellStyle name="Normal 3 2 2 2" xfId="28428"/>
    <cellStyle name="Normal 3 2 2 2 10" xfId="28429"/>
    <cellStyle name="Normal 3 2 2 2 10 2" xfId="28430"/>
    <cellStyle name="Normal 3 2 2 2 10 3" xfId="28431"/>
    <cellStyle name="Normal 3 2 2 2 11" xfId="28432"/>
    <cellStyle name="Normal 3 2 2 2 11 2" xfId="28433"/>
    <cellStyle name="Normal 3 2 2 2 11 3" xfId="28434"/>
    <cellStyle name="Normal 3 2 2 2 12" xfId="28435"/>
    <cellStyle name="Normal 3 2 2 2 12 2" xfId="28436"/>
    <cellStyle name="Normal 3 2 2 2 12 3" xfId="28437"/>
    <cellStyle name="Normal 3 2 2 2 13" xfId="28438"/>
    <cellStyle name="Normal 3 2 2 2 13 2" xfId="28439"/>
    <cellStyle name="Normal 3 2 2 2 13 3" xfId="28440"/>
    <cellStyle name="Normal 3 2 2 2 14" xfId="28441"/>
    <cellStyle name="Normal 3 2 2 2 15" xfId="28442"/>
    <cellStyle name="Normal 3 2 2 2 2" xfId="28443"/>
    <cellStyle name="Normal 3 2 2 2 2 10" xfId="28444"/>
    <cellStyle name="Normal 3 2 2 2 2 10 2" xfId="28445"/>
    <cellStyle name="Normal 3 2 2 2 2 10 3" xfId="28446"/>
    <cellStyle name="Normal 3 2 2 2 2 11" xfId="28447"/>
    <cellStyle name="Normal 3 2 2 2 2 11 2" xfId="28448"/>
    <cellStyle name="Normal 3 2 2 2 2 11 3" xfId="28449"/>
    <cellStyle name="Normal 3 2 2 2 2 12" xfId="28450"/>
    <cellStyle name="Normal 3 2 2 2 2 12 2" xfId="28451"/>
    <cellStyle name="Normal 3 2 2 2 2 12 3" xfId="28452"/>
    <cellStyle name="Normal 3 2 2 2 2 13" xfId="28453"/>
    <cellStyle name="Normal 3 2 2 2 2 14" xfId="28454"/>
    <cellStyle name="Normal 3 2 2 2 2 2" xfId="28455"/>
    <cellStyle name="Normal 3 2 2 2 2 2 10" xfId="28456"/>
    <cellStyle name="Normal 3 2 2 2 2 2 11" xfId="28457"/>
    <cellStyle name="Normal 3 2 2 2 2 2 2" xfId="28458"/>
    <cellStyle name="Normal 3 2 2 2 2 2 2 2" xfId="28459"/>
    <cellStyle name="Normal 3 2 2 2 2 2 2 2 2" xfId="28460"/>
    <cellStyle name="Normal 3 2 2 2 2 2 2 2 2 2" xfId="28461"/>
    <cellStyle name="Normal 3 2 2 2 2 2 2 2 2 3" xfId="28462"/>
    <cellStyle name="Normal 3 2 2 2 2 2 2 2 3" xfId="28463"/>
    <cellStyle name="Normal 3 2 2 2 2 2 2 2 3 2" xfId="28464"/>
    <cellStyle name="Normal 3 2 2 2 2 2 2 2 3 3" xfId="28465"/>
    <cellStyle name="Normal 3 2 2 2 2 2 2 2 4" xfId="28466"/>
    <cellStyle name="Normal 3 2 2 2 2 2 2 2 4 2" xfId="28467"/>
    <cellStyle name="Normal 3 2 2 2 2 2 2 2 4 3" xfId="28468"/>
    <cellStyle name="Normal 3 2 2 2 2 2 2 2 5" xfId="28469"/>
    <cellStyle name="Normal 3 2 2 2 2 2 2 2 5 2" xfId="28470"/>
    <cellStyle name="Normal 3 2 2 2 2 2 2 2 5 3" xfId="28471"/>
    <cellStyle name="Normal 3 2 2 2 2 2 2 2 6" xfId="28472"/>
    <cellStyle name="Normal 3 2 2 2 2 2 2 2 7" xfId="28473"/>
    <cellStyle name="Normal 3 2 2 2 2 2 2 3" xfId="28474"/>
    <cellStyle name="Normal 3 2 2 2 2 2 2 3 2" xfId="28475"/>
    <cellStyle name="Normal 3 2 2 2 2 2 2 3 3" xfId="28476"/>
    <cellStyle name="Normal 3 2 2 2 2 2 2 4" xfId="28477"/>
    <cellStyle name="Normal 3 2 2 2 2 2 2 4 2" xfId="28478"/>
    <cellStyle name="Normal 3 2 2 2 2 2 2 4 3" xfId="28479"/>
    <cellStyle name="Normal 3 2 2 2 2 2 2 5" xfId="28480"/>
    <cellStyle name="Normal 3 2 2 2 2 2 2 5 2" xfId="28481"/>
    <cellStyle name="Normal 3 2 2 2 2 2 2 5 3" xfId="28482"/>
    <cellStyle name="Normal 3 2 2 2 2 2 2 6" xfId="28483"/>
    <cellStyle name="Normal 3 2 2 2 2 2 2 6 2" xfId="28484"/>
    <cellStyle name="Normal 3 2 2 2 2 2 2 6 3" xfId="28485"/>
    <cellStyle name="Normal 3 2 2 2 2 2 2 7" xfId="28486"/>
    <cellStyle name="Normal 3 2 2 2 2 2 2 8" xfId="28487"/>
    <cellStyle name="Normal 3 2 2 2 2 2 3" xfId="28488"/>
    <cellStyle name="Normal 3 2 2 2 2 2 3 2" xfId="28489"/>
    <cellStyle name="Normal 3 2 2 2 2 2 3 2 2" xfId="28490"/>
    <cellStyle name="Normal 3 2 2 2 2 2 3 2 3" xfId="28491"/>
    <cellStyle name="Normal 3 2 2 2 2 2 3 3" xfId="28492"/>
    <cellStyle name="Normal 3 2 2 2 2 2 3 3 2" xfId="28493"/>
    <cellStyle name="Normal 3 2 2 2 2 2 3 3 3" xfId="28494"/>
    <cellStyle name="Normal 3 2 2 2 2 2 3 4" xfId="28495"/>
    <cellStyle name="Normal 3 2 2 2 2 2 3 4 2" xfId="28496"/>
    <cellStyle name="Normal 3 2 2 2 2 2 3 4 3" xfId="28497"/>
    <cellStyle name="Normal 3 2 2 2 2 2 3 5" xfId="28498"/>
    <cellStyle name="Normal 3 2 2 2 2 2 3 5 2" xfId="28499"/>
    <cellStyle name="Normal 3 2 2 2 2 2 3 5 3" xfId="28500"/>
    <cellStyle name="Normal 3 2 2 2 2 2 3 6" xfId="28501"/>
    <cellStyle name="Normal 3 2 2 2 2 2 3 7" xfId="28502"/>
    <cellStyle name="Normal 3 2 2 2 2 2 4" xfId="28503"/>
    <cellStyle name="Normal 3 2 2 2 2 2 4 2" xfId="28504"/>
    <cellStyle name="Normal 3 2 2 2 2 2 4 2 2" xfId="28505"/>
    <cellStyle name="Normal 3 2 2 2 2 2 4 2 3" xfId="28506"/>
    <cellStyle name="Normal 3 2 2 2 2 2 4 3" xfId="28507"/>
    <cellStyle name="Normal 3 2 2 2 2 2 4 3 2" xfId="28508"/>
    <cellStyle name="Normal 3 2 2 2 2 2 4 3 3" xfId="28509"/>
    <cellStyle name="Normal 3 2 2 2 2 2 4 4" xfId="28510"/>
    <cellStyle name="Normal 3 2 2 2 2 2 4 4 2" xfId="28511"/>
    <cellStyle name="Normal 3 2 2 2 2 2 4 4 3" xfId="28512"/>
    <cellStyle name="Normal 3 2 2 2 2 2 4 5" xfId="28513"/>
    <cellStyle name="Normal 3 2 2 2 2 2 4 5 2" xfId="28514"/>
    <cellStyle name="Normal 3 2 2 2 2 2 4 5 3" xfId="28515"/>
    <cellStyle name="Normal 3 2 2 2 2 2 4 6" xfId="28516"/>
    <cellStyle name="Normal 3 2 2 2 2 2 4 7" xfId="28517"/>
    <cellStyle name="Normal 3 2 2 2 2 2 5" xfId="28518"/>
    <cellStyle name="Normal 3 2 2 2 2 2 5 2" xfId="28519"/>
    <cellStyle name="Normal 3 2 2 2 2 2 5 2 2" xfId="28520"/>
    <cellStyle name="Normal 3 2 2 2 2 2 5 2 3" xfId="28521"/>
    <cellStyle name="Normal 3 2 2 2 2 2 5 3" xfId="28522"/>
    <cellStyle name="Normal 3 2 2 2 2 2 5 3 2" xfId="28523"/>
    <cellStyle name="Normal 3 2 2 2 2 2 5 3 3" xfId="28524"/>
    <cellStyle name="Normal 3 2 2 2 2 2 5 4" xfId="28525"/>
    <cellStyle name="Normal 3 2 2 2 2 2 5 4 2" xfId="28526"/>
    <cellStyle name="Normal 3 2 2 2 2 2 5 4 3" xfId="28527"/>
    <cellStyle name="Normal 3 2 2 2 2 2 5 5" xfId="28528"/>
    <cellStyle name="Normal 3 2 2 2 2 2 5 5 2" xfId="28529"/>
    <cellStyle name="Normal 3 2 2 2 2 2 5 5 3" xfId="28530"/>
    <cellStyle name="Normal 3 2 2 2 2 2 5 6" xfId="28531"/>
    <cellStyle name="Normal 3 2 2 2 2 2 5 7" xfId="28532"/>
    <cellStyle name="Normal 3 2 2 2 2 2 6" xfId="28533"/>
    <cellStyle name="Normal 3 2 2 2 2 2 6 2" xfId="28534"/>
    <cellStyle name="Normal 3 2 2 2 2 2 6 3" xfId="28535"/>
    <cellStyle name="Normal 3 2 2 2 2 2 7" xfId="28536"/>
    <cellStyle name="Normal 3 2 2 2 2 2 7 2" xfId="28537"/>
    <cellStyle name="Normal 3 2 2 2 2 2 7 3" xfId="28538"/>
    <cellStyle name="Normal 3 2 2 2 2 2 8" xfId="28539"/>
    <cellStyle name="Normal 3 2 2 2 2 2 8 2" xfId="28540"/>
    <cellStyle name="Normal 3 2 2 2 2 2 8 3" xfId="28541"/>
    <cellStyle name="Normal 3 2 2 2 2 2 9" xfId="28542"/>
    <cellStyle name="Normal 3 2 2 2 2 2 9 2" xfId="28543"/>
    <cellStyle name="Normal 3 2 2 2 2 2 9 3" xfId="28544"/>
    <cellStyle name="Normal 3 2 2 2 2 3" xfId="28545"/>
    <cellStyle name="Normal 3 2 2 2 2 3 2" xfId="28546"/>
    <cellStyle name="Normal 3 2 2 2 2 3 2 2" xfId="28547"/>
    <cellStyle name="Normal 3 2 2 2 2 3 2 2 2" xfId="28548"/>
    <cellStyle name="Normal 3 2 2 2 2 3 2 2 3" xfId="28549"/>
    <cellStyle name="Normal 3 2 2 2 2 3 2 3" xfId="28550"/>
    <cellStyle name="Normal 3 2 2 2 2 3 2 3 2" xfId="28551"/>
    <cellStyle name="Normal 3 2 2 2 2 3 2 3 3" xfId="28552"/>
    <cellStyle name="Normal 3 2 2 2 2 3 2 4" xfId="28553"/>
    <cellStyle name="Normal 3 2 2 2 2 3 2 4 2" xfId="28554"/>
    <cellStyle name="Normal 3 2 2 2 2 3 2 4 3" xfId="28555"/>
    <cellStyle name="Normal 3 2 2 2 2 3 2 5" xfId="28556"/>
    <cellStyle name="Normal 3 2 2 2 2 3 2 5 2" xfId="28557"/>
    <cellStyle name="Normal 3 2 2 2 2 3 2 5 3" xfId="28558"/>
    <cellStyle name="Normal 3 2 2 2 2 3 2 6" xfId="28559"/>
    <cellStyle name="Normal 3 2 2 2 2 3 2 7" xfId="28560"/>
    <cellStyle name="Normal 3 2 2 2 2 3 3" xfId="28561"/>
    <cellStyle name="Normal 3 2 2 2 2 3 3 2" xfId="28562"/>
    <cellStyle name="Normal 3 2 2 2 2 3 3 3" xfId="28563"/>
    <cellStyle name="Normal 3 2 2 2 2 3 4" xfId="28564"/>
    <cellStyle name="Normal 3 2 2 2 2 3 4 2" xfId="28565"/>
    <cellStyle name="Normal 3 2 2 2 2 3 4 3" xfId="28566"/>
    <cellStyle name="Normal 3 2 2 2 2 3 5" xfId="28567"/>
    <cellStyle name="Normal 3 2 2 2 2 3 5 2" xfId="28568"/>
    <cellStyle name="Normal 3 2 2 2 2 3 5 3" xfId="28569"/>
    <cellStyle name="Normal 3 2 2 2 2 3 6" xfId="28570"/>
    <cellStyle name="Normal 3 2 2 2 2 3 6 2" xfId="28571"/>
    <cellStyle name="Normal 3 2 2 2 2 3 6 3" xfId="28572"/>
    <cellStyle name="Normal 3 2 2 2 2 3 7" xfId="28573"/>
    <cellStyle name="Normal 3 2 2 2 2 3 8" xfId="28574"/>
    <cellStyle name="Normal 3 2 2 2 2 4" xfId="28575"/>
    <cellStyle name="Normal 3 2 2 2 2 4 2" xfId="28576"/>
    <cellStyle name="Normal 3 2 2 2 2 4 2 2" xfId="28577"/>
    <cellStyle name="Normal 3 2 2 2 2 4 2 2 2" xfId="28578"/>
    <cellStyle name="Normal 3 2 2 2 2 4 2 2 3" xfId="28579"/>
    <cellStyle name="Normal 3 2 2 2 2 4 2 3" xfId="28580"/>
    <cellStyle name="Normal 3 2 2 2 2 4 2 3 2" xfId="28581"/>
    <cellStyle name="Normal 3 2 2 2 2 4 2 3 3" xfId="28582"/>
    <cellStyle name="Normal 3 2 2 2 2 4 2 4" xfId="28583"/>
    <cellStyle name="Normal 3 2 2 2 2 4 2 4 2" xfId="28584"/>
    <cellStyle name="Normal 3 2 2 2 2 4 2 4 3" xfId="28585"/>
    <cellStyle name="Normal 3 2 2 2 2 4 2 5" xfId="28586"/>
    <cellStyle name="Normal 3 2 2 2 2 4 2 5 2" xfId="28587"/>
    <cellStyle name="Normal 3 2 2 2 2 4 2 5 3" xfId="28588"/>
    <cellStyle name="Normal 3 2 2 2 2 4 2 6" xfId="28589"/>
    <cellStyle name="Normal 3 2 2 2 2 4 2 7" xfId="28590"/>
    <cellStyle name="Normal 3 2 2 2 2 4 3" xfId="28591"/>
    <cellStyle name="Normal 3 2 2 2 2 4 3 2" xfId="28592"/>
    <cellStyle name="Normal 3 2 2 2 2 4 3 3" xfId="28593"/>
    <cellStyle name="Normal 3 2 2 2 2 4 4" xfId="28594"/>
    <cellStyle name="Normal 3 2 2 2 2 4 4 2" xfId="28595"/>
    <cellStyle name="Normal 3 2 2 2 2 4 4 3" xfId="28596"/>
    <cellStyle name="Normal 3 2 2 2 2 4 5" xfId="28597"/>
    <cellStyle name="Normal 3 2 2 2 2 4 5 2" xfId="28598"/>
    <cellStyle name="Normal 3 2 2 2 2 4 5 3" xfId="28599"/>
    <cellStyle name="Normal 3 2 2 2 2 4 6" xfId="28600"/>
    <cellStyle name="Normal 3 2 2 2 2 4 6 2" xfId="28601"/>
    <cellStyle name="Normal 3 2 2 2 2 4 6 3" xfId="28602"/>
    <cellStyle name="Normal 3 2 2 2 2 4 7" xfId="28603"/>
    <cellStyle name="Normal 3 2 2 2 2 4 8" xfId="28604"/>
    <cellStyle name="Normal 3 2 2 2 2 5" xfId="28605"/>
    <cellStyle name="Normal 3 2 2 2 2 5 2" xfId="28606"/>
    <cellStyle name="Normal 3 2 2 2 2 5 2 2" xfId="28607"/>
    <cellStyle name="Normal 3 2 2 2 2 5 2 3" xfId="28608"/>
    <cellStyle name="Normal 3 2 2 2 2 5 3" xfId="28609"/>
    <cellStyle name="Normal 3 2 2 2 2 5 3 2" xfId="28610"/>
    <cellStyle name="Normal 3 2 2 2 2 5 3 3" xfId="28611"/>
    <cellStyle name="Normal 3 2 2 2 2 5 4" xfId="28612"/>
    <cellStyle name="Normal 3 2 2 2 2 5 4 2" xfId="28613"/>
    <cellStyle name="Normal 3 2 2 2 2 5 4 3" xfId="28614"/>
    <cellStyle name="Normal 3 2 2 2 2 5 5" xfId="28615"/>
    <cellStyle name="Normal 3 2 2 2 2 5 5 2" xfId="28616"/>
    <cellStyle name="Normal 3 2 2 2 2 5 5 3" xfId="28617"/>
    <cellStyle name="Normal 3 2 2 2 2 5 6" xfId="28618"/>
    <cellStyle name="Normal 3 2 2 2 2 5 7" xfId="28619"/>
    <cellStyle name="Normal 3 2 2 2 2 6" xfId="28620"/>
    <cellStyle name="Normal 3 2 2 2 2 6 2" xfId="28621"/>
    <cellStyle name="Normal 3 2 2 2 2 6 2 2" xfId="28622"/>
    <cellStyle name="Normal 3 2 2 2 2 6 2 3" xfId="28623"/>
    <cellStyle name="Normal 3 2 2 2 2 6 3" xfId="28624"/>
    <cellStyle name="Normal 3 2 2 2 2 6 3 2" xfId="28625"/>
    <cellStyle name="Normal 3 2 2 2 2 6 3 3" xfId="28626"/>
    <cellStyle name="Normal 3 2 2 2 2 6 4" xfId="28627"/>
    <cellStyle name="Normal 3 2 2 2 2 6 4 2" xfId="28628"/>
    <cellStyle name="Normal 3 2 2 2 2 6 4 3" xfId="28629"/>
    <cellStyle name="Normal 3 2 2 2 2 6 5" xfId="28630"/>
    <cellStyle name="Normal 3 2 2 2 2 6 5 2" xfId="28631"/>
    <cellStyle name="Normal 3 2 2 2 2 6 5 3" xfId="28632"/>
    <cellStyle name="Normal 3 2 2 2 2 6 6" xfId="28633"/>
    <cellStyle name="Normal 3 2 2 2 2 6 7" xfId="28634"/>
    <cellStyle name="Normal 3 2 2 2 2 7" xfId="28635"/>
    <cellStyle name="Normal 3 2 2 2 2 7 2" xfId="28636"/>
    <cellStyle name="Normal 3 2 2 2 2 7 2 2" xfId="28637"/>
    <cellStyle name="Normal 3 2 2 2 2 7 2 3" xfId="28638"/>
    <cellStyle name="Normal 3 2 2 2 2 7 3" xfId="28639"/>
    <cellStyle name="Normal 3 2 2 2 2 7 3 2" xfId="28640"/>
    <cellStyle name="Normal 3 2 2 2 2 7 3 3" xfId="28641"/>
    <cellStyle name="Normal 3 2 2 2 2 7 4" xfId="28642"/>
    <cellStyle name="Normal 3 2 2 2 2 7 4 2" xfId="28643"/>
    <cellStyle name="Normal 3 2 2 2 2 7 4 3" xfId="28644"/>
    <cellStyle name="Normal 3 2 2 2 2 7 5" xfId="28645"/>
    <cellStyle name="Normal 3 2 2 2 2 7 5 2" xfId="28646"/>
    <cellStyle name="Normal 3 2 2 2 2 7 5 3" xfId="28647"/>
    <cellStyle name="Normal 3 2 2 2 2 7 6" xfId="28648"/>
    <cellStyle name="Normal 3 2 2 2 2 7 7" xfId="28649"/>
    <cellStyle name="Normal 3 2 2 2 2 8" xfId="28650"/>
    <cellStyle name="Normal 3 2 2 2 2 8 2" xfId="28651"/>
    <cellStyle name="Normal 3 2 2 2 2 8 2 2" xfId="28652"/>
    <cellStyle name="Normal 3 2 2 2 2 8 2 3" xfId="28653"/>
    <cellStyle name="Normal 3 2 2 2 2 8 3" xfId="28654"/>
    <cellStyle name="Normal 3 2 2 2 2 8 3 2" xfId="28655"/>
    <cellStyle name="Normal 3 2 2 2 2 8 3 3" xfId="28656"/>
    <cellStyle name="Normal 3 2 2 2 2 8 4" xfId="28657"/>
    <cellStyle name="Normal 3 2 2 2 2 8 4 2" xfId="28658"/>
    <cellStyle name="Normal 3 2 2 2 2 8 4 3" xfId="28659"/>
    <cellStyle name="Normal 3 2 2 2 2 8 5" xfId="28660"/>
    <cellStyle name="Normal 3 2 2 2 2 8 5 2" xfId="28661"/>
    <cellStyle name="Normal 3 2 2 2 2 8 5 3" xfId="28662"/>
    <cellStyle name="Normal 3 2 2 2 2 8 6" xfId="28663"/>
    <cellStyle name="Normal 3 2 2 2 2 8 7" xfId="28664"/>
    <cellStyle name="Normal 3 2 2 2 2 9" xfId="28665"/>
    <cellStyle name="Normal 3 2 2 2 2 9 2" xfId="28666"/>
    <cellStyle name="Normal 3 2 2 2 2 9 3" xfId="28667"/>
    <cellStyle name="Normal 3 2 2 2 3" xfId="28668"/>
    <cellStyle name="Normal 3 2 2 2 3 10" xfId="28669"/>
    <cellStyle name="Normal 3 2 2 2 3 11" xfId="28670"/>
    <cellStyle name="Normal 3 2 2 2 3 2" xfId="28671"/>
    <cellStyle name="Normal 3 2 2 2 3 2 2" xfId="28672"/>
    <cellStyle name="Normal 3 2 2 2 3 2 2 2" xfId="28673"/>
    <cellStyle name="Normal 3 2 2 2 3 2 2 2 2" xfId="28674"/>
    <cellStyle name="Normal 3 2 2 2 3 2 2 2 3" xfId="28675"/>
    <cellStyle name="Normal 3 2 2 2 3 2 2 3" xfId="28676"/>
    <cellStyle name="Normal 3 2 2 2 3 2 2 3 2" xfId="28677"/>
    <cellStyle name="Normal 3 2 2 2 3 2 2 3 3" xfId="28678"/>
    <cellStyle name="Normal 3 2 2 2 3 2 2 4" xfId="28679"/>
    <cellStyle name="Normal 3 2 2 2 3 2 2 4 2" xfId="28680"/>
    <cellStyle name="Normal 3 2 2 2 3 2 2 4 3" xfId="28681"/>
    <cellStyle name="Normal 3 2 2 2 3 2 2 5" xfId="28682"/>
    <cellStyle name="Normal 3 2 2 2 3 2 2 5 2" xfId="28683"/>
    <cellStyle name="Normal 3 2 2 2 3 2 2 5 3" xfId="28684"/>
    <cellStyle name="Normal 3 2 2 2 3 2 2 6" xfId="28685"/>
    <cellStyle name="Normal 3 2 2 2 3 2 2 7" xfId="28686"/>
    <cellStyle name="Normal 3 2 2 2 3 2 3" xfId="28687"/>
    <cellStyle name="Normal 3 2 2 2 3 2 3 2" xfId="28688"/>
    <cellStyle name="Normal 3 2 2 2 3 2 3 3" xfId="28689"/>
    <cellStyle name="Normal 3 2 2 2 3 2 4" xfId="28690"/>
    <cellStyle name="Normal 3 2 2 2 3 2 4 2" xfId="28691"/>
    <cellStyle name="Normal 3 2 2 2 3 2 4 3" xfId="28692"/>
    <cellStyle name="Normal 3 2 2 2 3 2 5" xfId="28693"/>
    <cellStyle name="Normal 3 2 2 2 3 2 5 2" xfId="28694"/>
    <cellStyle name="Normal 3 2 2 2 3 2 5 3" xfId="28695"/>
    <cellStyle name="Normal 3 2 2 2 3 2 6" xfId="28696"/>
    <cellStyle name="Normal 3 2 2 2 3 2 6 2" xfId="28697"/>
    <cellStyle name="Normal 3 2 2 2 3 2 6 3" xfId="28698"/>
    <cellStyle name="Normal 3 2 2 2 3 2 7" xfId="28699"/>
    <cellStyle name="Normal 3 2 2 2 3 2 8" xfId="28700"/>
    <cellStyle name="Normal 3 2 2 2 3 3" xfId="28701"/>
    <cellStyle name="Normal 3 2 2 2 3 3 2" xfId="28702"/>
    <cellStyle name="Normal 3 2 2 2 3 3 2 2" xfId="28703"/>
    <cellStyle name="Normal 3 2 2 2 3 3 2 3" xfId="28704"/>
    <cellStyle name="Normal 3 2 2 2 3 3 3" xfId="28705"/>
    <cellStyle name="Normal 3 2 2 2 3 3 3 2" xfId="28706"/>
    <cellStyle name="Normal 3 2 2 2 3 3 3 3" xfId="28707"/>
    <cellStyle name="Normal 3 2 2 2 3 3 4" xfId="28708"/>
    <cellStyle name="Normal 3 2 2 2 3 3 4 2" xfId="28709"/>
    <cellStyle name="Normal 3 2 2 2 3 3 4 3" xfId="28710"/>
    <cellStyle name="Normal 3 2 2 2 3 3 5" xfId="28711"/>
    <cellStyle name="Normal 3 2 2 2 3 3 5 2" xfId="28712"/>
    <cellStyle name="Normal 3 2 2 2 3 3 5 3" xfId="28713"/>
    <cellStyle name="Normal 3 2 2 2 3 3 6" xfId="28714"/>
    <cellStyle name="Normal 3 2 2 2 3 3 7" xfId="28715"/>
    <cellStyle name="Normal 3 2 2 2 3 4" xfId="28716"/>
    <cellStyle name="Normal 3 2 2 2 3 4 2" xfId="28717"/>
    <cellStyle name="Normal 3 2 2 2 3 4 2 2" xfId="28718"/>
    <cellStyle name="Normal 3 2 2 2 3 4 2 3" xfId="28719"/>
    <cellStyle name="Normal 3 2 2 2 3 4 3" xfId="28720"/>
    <cellStyle name="Normal 3 2 2 2 3 4 3 2" xfId="28721"/>
    <cellStyle name="Normal 3 2 2 2 3 4 3 3" xfId="28722"/>
    <cellStyle name="Normal 3 2 2 2 3 4 4" xfId="28723"/>
    <cellStyle name="Normal 3 2 2 2 3 4 4 2" xfId="28724"/>
    <cellStyle name="Normal 3 2 2 2 3 4 4 3" xfId="28725"/>
    <cellStyle name="Normal 3 2 2 2 3 4 5" xfId="28726"/>
    <cellStyle name="Normal 3 2 2 2 3 4 5 2" xfId="28727"/>
    <cellStyle name="Normal 3 2 2 2 3 4 5 3" xfId="28728"/>
    <cellStyle name="Normal 3 2 2 2 3 4 6" xfId="28729"/>
    <cellStyle name="Normal 3 2 2 2 3 4 7" xfId="28730"/>
    <cellStyle name="Normal 3 2 2 2 3 5" xfId="28731"/>
    <cellStyle name="Normal 3 2 2 2 3 5 2" xfId="28732"/>
    <cellStyle name="Normal 3 2 2 2 3 5 2 2" xfId="28733"/>
    <cellStyle name="Normal 3 2 2 2 3 5 2 3" xfId="28734"/>
    <cellStyle name="Normal 3 2 2 2 3 5 3" xfId="28735"/>
    <cellStyle name="Normal 3 2 2 2 3 5 3 2" xfId="28736"/>
    <cellStyle name="Normal 3 2 2 2 3 5 3 3" xfId="28737"/>
    <cellStyle name="Normal 3 2 2 2 3 5 4" xfId="28738"/>
    <cellStyle name="Normal 3 2 2 2 3 5 4 2" xfId="28739"/>
    <cellStyle name="Normal 3 2 2 2 3 5 4 3" xfId="28740"/>
    <cellStyle name="Normal 3 2 2 2 3 5 5" xfId="28741"/>
    <cellStyle name="Normal 3 2 2 2 3 5 5 2" xfId="28742"/>
    <cellStyle name="Normal 3 2 2 2 3 5 5 3" xfId="28743"/>
    <cellStyle name="Normal 3 2 2 2 3 5 6" xfId="28744"/>
    <cellStyle name="Normal 3 2 2 2 3 5 7" xfId="28745"/>
    <cellStyle name="Normal 3 2 2 2 3 6" xfId="28746"/>
    <cellStyle name="Normal 3 2 2 2 3 6 2" xfId="28747"/>
    <cellStyle name="Normal 3 2 2 2 3 6 3" xfId="28748"/>
    <cellStyle name="Normal 3 2 2 2 3 7" xfId="28749"/>
    <cellStyle name="Normal 3 2 2 2 3 7 2" xfId="28750"/>
    <cellStyle name="Normal 3 2 2 2 3 7 3" xfId="28751"/>
    <cellStyle name="Normal 3 2 2 2 3 8" xfId="28752"/>
    <cellStyle name="Normal 3 2 2 2 3 8 2" xfId="28753"/>
    <cellStyle name="Normal 3 2 2 2 3 8 3" xfId="28754"/>
    <cellStyle name="Normal 3 2 2 2 3 9" xfId="28755"/>
    <cellStyle name="Normal 3 2 2 2 3 9 2" xfId="28756"/>
    <cellStyle name="Normal 3 2 2 2 3 9 3" xfId="28757"/>
    <cellStyle name="Normal 3 2 2 2 4" xfId="28758"/>
    <cellStyle name="Normal 3 2 2 2 4 2" xfId="28759"/>
    <cellStyle name="Normal 3 2 2 2 4 2 2" xfId="28760"/>
    <cellStyle name="Normal 3 2 2 2 4 2 2 2" xfId="28761"/>
    <cellStyle name="Normal 3 2 2 2 4 2 2 3" xfId="28762"/>
    <cellStyle name="Normal 3 2 2 2 4 2 3" xfId="28763"/>
    <cellStyle name="Normal 3 2 2 2 4 2 3 2" xfId="28764"/>
    <cellStyle name="Normal 3 2 2 2 4 2 3 3" xfId="28765"/>
    <cellStyle name="Normal 3 2 2 2 4 2 4" xfId="28766"/>
    <cellStyle name="Normal 3 2 2 2 4 2 4 2" xfId="28767"/>
    <cellStyle name="Normal 3 2 2 2 4 2 4 3" xfId="28768"/>
    <cellStyle name="Normal 3 2 2 2 4 2 5" xfId="28769"/>
    <cellStyle name="Normal 3 2 2 2 4 2 5 2" xfId="28770"/>
    <cellStyle name="Normal 3 2 2 2 4 2 5 3" xfId="28771"/>
    <cellStyle name="Normal 3 2 2 2 4 2 6" xfId="28772"/>
    <cellStyle name="Normal 3 2 2 2 4 2 7" xfId="28773"/>
    <cellStyle name="Normal 3 2 2 2 4 3" xfId="28774"/>
    <cellStyle name="Normal 3 2 2 2 4 3 2" xfId="28775"/>
    <cellStyle name="Normal 3 2 2 2 4 3 3" xfId="28776"/>
    <cellStyle name="Normal 3 2 2 2 4 4" xfId="28777"/>
    <cellStyle name="Normal 3 2 2 2 4 4 2" xfId="28778"/>
    <cellStyle name="Normal 3 2 2 2 4 4 3" xfId="28779"/>
    <cellStyle name="Normal 3 2 2 2 4 5" xfId="28780"/>
    <cellStyle name="Normal 3 2 2 2 4 5 2" xfId="28781"/>
    <cellStyle name="Normal 3 2 2 2 4 5 3" xfId="28782"/>
    <cellStyle name="Normal 3 2 2 2 4 6" xfId="28783"/>
    <cellStyle name="Normal 3 2 2 2 4 6 2" xfId="28784"/>
    <cellStyle name="Normal 3 2 2 2 4 6 3" xfId="28785"/>
    <cellStyle name="Normal 3 2 2 2 4 7" xfId="28786"/>
    <cellStyle name="Normal 3 2 2 2 4 8" xfId="28787"/>
    <cellStyle name="Normal 3 2 2 2 5" xfId="28788"/>
    <cellStyle name="Normal 3 2 2 2 5 2" xfId="28789"/>
    <cellStyle name="Normal 3 2 2 2 5 2 2" xfId="28790"/>
    <cellStyle name="Normal 3 2 2 2 5 2 2 2" xfId="28791"/>
    <cellStyle name="Normal 3 2 2 2 5 2 2 3" xfId="28792"/>
    <cellStyle name="Normal 3 2 2 2 5 2 3" xfId="28793"/>
    <cellStyle name="Normal 3 2 2 2 5 2 3 2" xfId="28794"/>
    <cellStyle name="Normal 3 2 2 2 5 2 3 3" xfId="28795"/>
    <cellStyle name="Normal 3 2 2 2 5 2 4" xfId="28796"/>
    <cellStyle name="Normal 3 2 2 2 5 2 4 2" xfId="28797"/>
    <cellStyle name="Normal 3 2 2 2 5 2 4 3" xfId="28798"/>
    <cellStyle name="Normal 3 2 2 2 5 2 5" xfId="28799"/>
    <cellStyle name="Normal 3 2 2 2 5 2 5 2" xfId="28800"/>
    <cellStyle name="Normal 3 2 2 2 5 2 5 3" xfId="28801"/>
    <cellStyle name="Normal 3 2 2 2 5 2 6" xfId="28802"/>
    <cellStyle name="Normal 3 2 2 2 5 2 7" xfId="28803"/>
    <cellStyle name="Normal 3 2 2 2 5 3" xfId="28804"/>
    <cellStyle name="Normal 3 2 2 2 5 3 2" xfId="28805"/>
    <cellStyle name="Normal 3 2 2 2 5 3 3" xfId="28806"/>
    <cellStyle name="Normal 3 2 2 2 5 4" xfId="28807"/>
    <cellStyle name="Normal 3 2 2 2 5 4 2" xfId="28808"/>
    <cellStyle name="Normal 3 2 2 2 5 4 3" xfId="28809"/>
    <cellStyle name="Normal 3 2 2 2 5 5" xfId="28810"/>
    <cellStyle name="Normal 3 2 2 2 5 5 2" xfId="28811"/>
    <cellStyle name="Normal 3 2 2 2 5 5 3" xfId="28812"/>
    <cellStyle name="Normal 3 2 2 2 5 6" xfId="28813"/>
    <cellStyle name="Normal 3 2 2 2 5 6 2" xfId="28814"/>
    <cellStyle name="Normal 3 2 2 2 5 6 3" xfId="28815"/>
    <cellStyle name="Normal 3 2 2 2 5 7" xfId="28816"/>
    <cellStyle name="Normal 3 2 2 2 5 8" xfId="28817"/>
    <cellStyle name="Normal 3 2 2 2 6" xfId="28818"/>
    <cellStyle name="Normal 3 2 2 2 6 2" xfId="28819"/>
    <cellStyle name="Normal 3 2 2 2 6 2 2" xfId="28820"/>
    <cellStyle name="Normal 3 2 2 2 6 2 3" xfId="28821"/>
    <cellStyle name="Normal 3 2 2 2 6 3" xfId="28822"/>
    <cellStyle name="Normal 3 2 2 2 6 3 2" xfId="28823"/>
    <cellStyle name="Normal 3 2 2 2 6 3 3" xfId="28824"/>
    <cellStyle name="Normal 3 2 2 2 6 4" xfId="28825"/>
    <cellStyle name="Normal 3 2 2 2 6 4 2" xfId="28826"/>
    <cellStyle name="Normal 3 2 2 2 6 4 3" xfId="28827"/>
    <cellStyle name="Normal 3 2 2 2 6 5" xfId="28828"/>
    <cellStyle name="Normal 3 2 2 2 6 5 2" xfId="28829"/>
    <cellStyle name="Normal 3 2 2 2 6 5 3" xfId="28830"/>
    <cellStyle name="Normal 3 2 2 2 6 6" xfId="28831"/>
    <cellStyle name="Normal 3 2 2 2 6 7" xfId="28832"/>
    <cellStyle name="Normal 3 2 2 2 7" xfId="28833"/>
    <cellStyle name="Normal 3 2 2 2 7 2" xfId="28834"/>
    <cellStyle name="Normal 3 2 2 2 7 2 2" xfId="28835"/>
    <cellStyle name="Normal 3 2 2 2 7 2 3" xfId="28836"/>
    <cellStyle name="Normal 3 2 2 2 7 3" xfId="28837"/>
    <cellStyle name="Normal 3 2 2 2 7 3 2" xfId="28838"/>
    <cellStyle name="Normal 3 2 2 2 7 3 3" xfId="28839"/>
    <cellStyle name="Normal 3 2 2 2 7 4" xfId="28840"/>
    <cellStyle name="Normal 3 2 2 2 7 4 2" xfId="28841"/>
    <cellStyle name="Normal 3 2 2 2 7 4 3" xfId="28842"/>
    <cellStyle name="Normal 3 2 2 2 7 5" xfId="28843"/>
    <cellStyle name="Normal 3 2 2 2 7 5 2" xfId="28844"/>
    <cellStyle name="Normal 3 2 2 2 7 5 3" xfId="28845"/>
    <cellStyle name="Normal 3 2 2 2 7 6" xfId="28846"/>
    <cellStyle name="Normal 3 2 2 2 7 7" xfId="28847"/>
    <cellStyle name="Normal 3 2 2 2 8" xfId="28848"/>
    <cellStyle name="Normal 3 2 2 2 8 2" xfId="28849"/>
    <cellStyle name="Normal 3 2 2 2 8 2 2" xfId="28850"/>
    <cellStyle name="Normal 3 2 2 2 8 2 3" xfId="28851"/>
    <cellStyle name="Normal 3 2 2 2 8 3" xfId="28852"/>
    <cellStyle name="Normal 3 2 2 2 8 3 2" xfId="28853"/>
    <cellStyle name="Normal 3 2 2 2 8 3 3" xfId="28854"/>
    <cellStyle name="Normal 3 2 2 2 8 4" xfId="28855"/>
    <cellStyle name="Normal 3 2 2 2 8 4 2" xfId="28856"/>
    <cellStyle name="Normal 3 2 2 2 8 4 3" xfId="28857"/>
    <cellStyle name="Normal 3 2 2 2 8 5" xfId="28858"/>
    <cellStyle name="Normal 3 2 2 2 8 5 2" xfId="28859"/>
    <cellStyle name="Normal 3 2 2 2 8 5 3" xfId="28860"/>
    <cellStyle name="Normal 3 2 2 2 8 6" xfId="28861"/>
    <cellStyle name="Normal 3 2 2 2 8 7" xfId="28862"/>
    <cellStyle name="Normal 3 2 2 2 9" xfId="28863"/>
    <cellStyle name="Normal 3 2 2 2 9 2" xfId="28864"/>
    <cellStyle name="Normal 3 2 2 2 9 2 2" xfId="28865"/>
    <cellStyle name="Normal 3 2 2 2 9 2 3" xfId="28866"/>
    <cellStyle name="Normal 3 2 2 2 9 3" xfId="28867"/>
    <cellStyle name="Normal 3 2 2 2 9 3 2" xfId="28868"/>
    <cellStyle name="Normal 3 2 2 2 9 3 3" xfId="28869"/>
    <cellStyle name="Normal 3 2 2 2 9 4" xfId="28870"/>
    <cellStyle name="Normal 3 2 2 2 9 4 2" xfId="28871"/>
    <cellStyle name="Normal 3 2 2 2 9 4 3" xfId="28872"/>
    <cellStyle name="Normal 3 2 2 2 9 5" xfId="28873"/>
    <cellStyle name="Normal 3 2 2 2 9 5 2" xfId="28874"/>
    <cellStyle name="Normal 3 2 2 2 9 5 3" xfId="28875"/>
    <cellStyle name="Normal 3 2 2 2 9 6" xfId="28876"/>
    <cellStyle name="Normal 3 2 2 2 9 7" xfId="28877"/>
    <cellStyle name="Normal 3 2 2 3" xfId="28878"/>
    <cellStyle name="Normal 3 2 2 3 10" xfId="28879"/>
    <cellStyle name="Normal 3 2 2 3 10 2" xfId="28880"/>
    <cellStyle name="Normal 3 2 2 3 10 3" xfId="28881"/>
    <cellStyle name="Normal 3 2 2 3 11" xfId="28882"/>
    <cellStyle name="Normal 3 2 2 3 11 2" xfId="28883"/>
    <cellStyle name="Normal 3 2 2 3 11 3" xfId="28884"/>
    <cellStyle name="Normal 3 2 2 3 12" xfId="28885"/>
    <cellStyle name="Normal 3 2 2 3 12 2" xfId="28886"/>
    <cellStyle name="Normal 3 2 2 3 12 3" xfId="28887"/>
    <cellStyle name="Normal 3 2 2 3 13" xfId="28888"/>
    <cellStyle name="Normal 3 2 2 3 14" xfId="28889"/>
    <cellStyle name="Normal 3 2 2 3 2" xfId="28890"/>
    <cellStyle name="Normal 3 2 2 3 2 10" xfId="28891"/>
    <cellStyle name="Normal 3 2 2 3 2 11" xfId="28892"/>
    <cellStyle name="Normal 3 2 2 3 2 2" xfId="28893"/>
    <cellStyle name="Normal 3 2 2 3 2 2 2" xfId="28894"/>
    <cellStyle name="Normal 3 2 2 3 2 2 2 2" xfId="28895"/>
    <cellStyle name="Normal 3 2 2 3 2 2 2 2 2" xfId="28896"/>
    <cellStyle name="Normal 3 2 2 3 2 2 2 2 3" xfId="28897"/>
    <cellStyle name="Normal 3 2 2 3 2 2 2 3" xfId="28898"/>
    <cellStyle name="Normal 3 2 2 3 2 2 2 3 2" xfId="28899"/>
    <cellStyle name="Normal 3 2 2 3 2 2 2 3 3" xfId="28900"/>
    <cellStyle name="Normal 3 2 2 3 2 2 2 4" xfId="28901"/>
    <cellStyle name="Normal 3 2 2 3 2 2 2 4 2" xfId="28902"/>
    <cellStyle name="Normal 3 2 2 3 2 2 2 4 3" xfId="28903"/>
    <cellStyle name="Normal 3 2 2 3 2 2 2 5" xfId="28904"/>
    <cellStyle name="Normal 3 2 2 3 2 2 2 5 2" xfId="28905"/>
    <cellStyle name="Normal 3 2 2 3 2 2 2 5 3" xfId="28906"/>
    <cellStyle name="Normal 3 2 2 3 2 2 2 6" xfId="28907"/>
    <cellStyle name="Normal 3 2 2 3 2 2 2 7" xfId="28908"/>
    <cellStyle name="Normal 3 2 2 3 2 2 3" xfId="28909"/>
    <cellStyle name="Normal 3 2 2 3 2 2 3 2" xfId="28910"/>
    <cellStyle name="Normal 3 2 2 3 2 2 3 3" xfId="28911"/>
    <cellStyle name="Normal 3 2 2 3 2 2 4" xfId="28912"/>
    <cellStyle name="Normal 3 2 2 3 2 2 4 2" xfId="28913"/>
    <cellStyle name="Normal 3 2 2 3 2 2 4 3" xfId="28914"/>
    <cellStyle name="Normal 3 2 2 3 2 2 5" xfId="28915"/>
    <cellStyle name="Normal 3 2 2 3 2 2 5 2" xfId="28916"/>
    <cellStyle name="Normal 3 2 2 3 2 2 5 3" xfId="28917"/>
    <cellStyle name="Normal 3 2 2 3 2 2 6" xfId="28918"/>
    <cellStyle name="Normal 3 2 2 3 2 2 6 2" xfId="28919"/>
    <cellStyle name="Normal 3 2 2 3 2 2 6 3" xfId="28920"/>
    <cellStyle name="Normal 3 2 2 3 2 2 7" xfId="28921"/>
    <cellStyle name="Normal 3 2 2 3 2 2 8" xfId="28922"/>
    <cellStyle name="Normal 3 2 2 3 2 3" xfId="28923"/>
    <cellStyle name="Normal 3 2 2 3 2 3 2" xfId="28924"/>
    <cellStyle name="Normal 3 2 2 3 2 3 2 2" xfId="28925"/>
    <cellStyle name="Normal 3 2 2 3 2 3 2 3" xfId="28926"/>
    <cellStyle name="Normal 3 2 2 3 2 3 3" xfId="28927"/>
    <cellStyle name="Normal 3 2 2 3 2 3 3 2" xfId="28928"/>
    <cellStyle name="Normal 3 2 2 3 2 3 3 3" xfId="28929"/>
    <cellStyle name="Normal 3 2 2 3 2 3 4" xfId="28930"/>
    <cellStyle name="Normal 3 2 2 3 2 3 4 2" xfId="28931"/>
    <cellStyle name="Normal 3 2 2 3 2 3 4 3" xfId="28932"/>
    <cellStyle name="Normal 3 2 2 3 2 3 5" xfId="28933"/>
    <cellStyle name="Normal 3 2 2 3 2 3 5 2" xfId="28934"/>
    <cellStyle name="Normal 3 2 2 3 2 3 5 3" xfId="28935"/>
    <cellStyle name="Normal 3 2 2 3 2 3 6" xfId="28936"/>
    <cellStyle name="Normal 3 2 2 3 2 3 7" xfId="28937"/>
    <cellStyle name="Normal 3 2 2 3 2 4" xfId="28938"/>
    <cellStyle name="Normal 3 2 2 3 2 4 2" xfId="28939"/>
    <cellStyle name="Normal 3 2 2 3 2 4 2 2" xfId="28940"/>
    <cellStyle name="Normal 3 2 2 3 2 4 2 3" xfId="28941"/>
    <cellStyle name="Normal 3 2 2 3 2 4 3" xfId="28942"/>
    <cellStyle name="Normal 3 2 2 3 2 4 3 2" xfId="28943"/>
    <cellStyle name="Normal 3 2 2 3 2 4 3 3" xfId="28944"/>
    <cellStyle name="Normal 3 2 2 3 2 4 4" xfId="28945"/>
    <cellStyle name="Normal 3 2 2 3 2 4 4 2" xfId="28946"/>
    <cellStyle name="Normal 3 2 2 3 2 4 4 3" xfId="28947"/>
    <cellStyle name="Normal 3 2 2 3 2 4 5" xfId="28948"/>
    <cellStyle name="Normal 3 2 2 3 2 4 5 2" xfId="28949"/>
    <cellStyle name="Normal 3 2 2 3 2 4 5 3" xfId="28950"/>
    <cellStyle name="Normal 3 2 2 3 2 4 6" xfId="28951"/>
    <cellStyle name="Normal 3 2 2 3 2 4 7" xfId="28952"/>
    <cellStyle name="Normal 3 2 2 3 2 5" xfId="28953"/>
    <cellStyle name="Normal 3 2 2 3 2 5 2" xfId="28954"/>
    <cellStyle name="Normal 3 2 2 3 2 5 2 2" xfId="28955"/>
    <cellStyle name="Normal 3 2 2 3 2 5 2 3" xfId="28956"/>
    <cellStyle name="Normal 3 2 2 3 2 5 3" xfId="28957"/>
    <cellStyle name="Normal 3 2 2 3 2 5 3 2" xfId="28958"/>
    <cellStyle name="Normal 3 2 2 3 2 5 3 3" xfId="28959"/>
    <cellStyle name="Normal 3 2 2 3 2 5 4" xfId="28960"/>
    <cellStyle name="Normal 3 2 2 3 2 5 4 2" xfId="28961"/>
    <cellStyle name="Normal 3 2 2 3 2 5 4 3" xfId="28962"/>
    <cellStyle name="Normal 3 2 2 3 2 5 5" xfId="28963"/>
    <cellStyle name="Normal 3 2 2 3 2 5 5 2" xfId="28964"/>
    <cellStyle name="Normal 3 2 2 3 2 5 5 3" xfId="28965"/>
    <cellStyle name="Normal 3 2 2 3 2 5 6" xfId="28966"/>
    <cellStyle name="Normal 3 2 2 3 2 5 7" xfId="28967"/>
    <cellStyle name="Normal 3 2 2 3 2 6" xfId="28968"/>
    <cellStyle name="Normal 3 2 2 3 2 6 2" xfId="28969"/>
    <cellStyle name="Normal 3 2 2 3 2 6 3" xfId="28970"/>
    <cellStyle name="Normal 3 2 2 3 2 7" xfId="28971"/>
    <cellStyle name="Normal 3 2 2 3 2 7 2" xfId="28972"/>
    <cellStyle name="Normal 3 2 2 3 2 7 3" xfId="28973"/>
    <cellStyle name="Normal 3 2 2 3 2 8" xfId="28974"/>
    <cellStyle name="Normal 3 2 2 3 2 8 2" xfId="28975"/>
    <cellStyle name="Normal 3 2 2 3 2 8 3" xfId="28976"/>
    <cellStyle name="Normal 3 2 2 3 2 9" xfId="28977"/>
    <cellStyle name="Normal 3 2 2 3 2 9 2" xfId="28978"/>
    <cellStyle name="Normal 3 2 2 3 2 9 3" xfId="28979"/>
    <cellStyle name="Normal 3 2 2 3 3" xfId="28980"/>
    <cellStyle name="Normal 3 2 2 3 3 2" xfId="28981"/>
    <cellStyle name="Normal 3 2 2 3 3 2 2" xfId="28982"/>
    <cellStyle name="Normal 3 2 2 3 3 2 2 2" xfId="28983"/>
    <cellStyle name="Normal 3 2 2 3 3 2 2 3" xfId="28984"/>
    <cellStyle name="Normal 3 2 2 3 3 2 3" xfId="28985"/>
    <cellStyle name="Normal 3 2 2 3 3 2 3 2" xfId="28986"/>
    <cellStyle name="Normal 3 2 2 3 3 2 3 3" xfId="28987"/>
    <cellStyle name="Normal 3 2 2 3 3 2 4" xfId="28988"/>
    <cellStyle name="Normal 3 2 2 3 3 2 4 2" xfId="28989"/>
    <cellStyle name="Normal 3 2 2 3 3 2 4 3" xfId="28990"/>
    <cellStyle name="Normal 3 2 2 3 3 2 5" xfId="28991"/>
    <cellStyle name="Normal 3 2 2 3 3 2 5 2" xfId="28992"/>
    <cellStyle name="Normal 3 2 2 3 3 2 5 3" xfId="28993"/>
    <cellStyle name="Normal 3 2 2 3 3 2 6" xfId="28994"/>
    <cellStyle name="Normal 3 2 2 3 3 2 7" xfId="28995"/>
    <cellStyle name="Normal 3 2 2 3 3 3" xfId="28996"/>
    <cellStyle name="Normal 3 2 2 3 3 3 2" xfId="28997"/>
    <cellStyle name="Normal 3 2 2 3 3 3 3" xfId="28998"/>
    <cellStyle name="Normal 3 2 2 3 3 4" xfId="28999"/>
    <cellStyle name="Normal 3 2 2 3 3 4 2" xfId="29000"/>
    <cellStyle name="Normal 3 2 2 3 3 4 3" xfId="29001"/>
    <cellStyle name="Normal 3 2 2 3 3 5" xfId="29002"/>
    <cellStyle name="Normal 3 2 2 3 3 5 2" xfId="29003"/>
    <cellStyle name="Normal 3 2 2 3 3 5 3" xfId="29004"/>
    <cellStyle name="Normal 3 2 2 3 3 6" xfId="29005"/>
    <cellStyle name="Normal 3 2 2 3 3 6 2" xfId="29006"/>
    <cellStyle name="Normal 3 2 2 3 3 6 3" xfId="29007"/>
    <cellStyle name="Normal 3 2 2 3 3 7" xfId="29008"/>
    <cellStyle name="Normal 3 2 2 3 3 8" xfId="29009"/>
    <cellStyle name="Normal 3 2 2 3 4" xfId="29010"/>
    <cellStyle name="Normal 3 2 2 3 4 2" xfId="29011"/>
    <cellStyle name="Normal 3 2 2 3 4 2 2" xfId="29012"/>
    <cellStyle name="Normal 3 2 2 3 4 2 2 2" xfId="29013"/>
    <cellStyle name="Normal 3 2 2 3 4 2 2 3" xfId="29014"/>
    <cellStyle name="Normal 3 2 2 3 4 2 3" xfId="29015"/>
    <cellStyle name="Normal 3 2 2 3 4 2 3 2" xfId="29016"/>
    <cellStyle name="Normal 3 2 2 3 4 2 3 3" xfId="29017"/>
    <cellStyle name="Normal 3 2 2 3 4 2 4" xfId="29018"/>
    <cellStyle name="Normal 3 2 2 3 4 2 4 2" xfId="29019"/>
    <cellStyle name="Normal 3 2 2 3 4 2 4 3" xfId="29020"/>
    <cellStyle name="Normal 3 2 2 3 4 2 5" xfId="29021"/>
    <cellStyle name="Normal 3 2 2 3 4 2 5 2" xfId="29022"/>
    <cellStyle name="Normal 3 2 2 3 4 2 5 3" xfId="29023"/>
    <cellStyle name="Normal 3 2 2 3 4 2 6" xfId="29024"/>
    <cellStyle name="Normal 3 2 2 3 4 2 7" xfId="29025"/>
    <cellStyle name="Normal 3 2 2 3 4 3" xfId="29026"/>
    <cellStyle name="Normal 3 2 2 3 4 3 2" xfId="29027"/>
    <cellStyle name="Normal 3 2 2 3 4 3 3" xfId="29028"/>
    <cellStyle name="Normal 3 2 2 3 4 4" xfId="29029"/>
    <cellStyle name="Normal 3 2 2 3 4 4 2" xfId="29030"/>
    <cellStyle name="Normal 3 2 2 3 4 4 3" xfId="29031"/>
    <cellStyle name="Normal 3 2 2 3 4 5" xfId="29032"/>
    <cellStyle name="Normal 3 2 2 3 4 5 2" xfId="29033"/>
    <cellStyle name="Normal 3 2 2 3 4 5 3" xfId="29034"/>
    <cellStyle name="Normal 3 2 2 3 4 6" xfId="29035"/>
    <cellStyle name="Normal 3 2 2 3 4 6 2" xfId="29036"/>
    <cellStyle name="Normal 3 2 2 3 4 6 3" xfId="29037"/>
    <cellStyle name="Normal 3 2 2 3 4 7" xfId="29038"/>
    <cellStyle name="Normal 3 2 2 3 4 8" xfId="29039"/>
    <cellStyle name="Normal 3 2 2 3 5" xfId="29040"/>
    <cellStyle name="Normal 3 2 2 3 5 2" xfId="29041"/>
    <cellStyle name="Normal 3 2 2 3 5 2 2" xfId="29042"/>
    <cellStyle name="Normal 3 2 2 3 5 2 3" xfId="29043"/>
    <cellStyle name="Normal 3 2 2 3 5 3" xfId="29044"/>
    <cellStyle name="Normal 3 2 2 3 5 3 2" xfId="29045"/>
    <cellStyle name="Normal 3 2 2 3 5 3 3" xfId="29046"/>
    <cellStyle name="Normal 3 2 2 3 5 4" xfId="29047"/>
    <cellStyle name="Normal 3 2 2 3 5 4 2" xfId="29048"/>
    <cellStyle name="Normal 3 2 2 3 5 4 3" xfId="29049"/>
    <cellStyle name="Normal 3 2 2 3 5 5" xfId="29050"/>
    <cellStyle name="Normal 3 2 2 3 5 5 2" xfId="29051"/>
    <cellStyle name="Normal 3 2 2 3 5 5 3" xfId="29052"/>
    <cellStyle name="Normal 3 2 2 3 5 6" xfId="29053"/>
    <cellStyle name="Normal 3 2 2 3 5 7" xfId="29054"/>
    <cellStyle name="Normal 3 2 2 3 6" xfId="29055"/>
    <cellStyle name="Normal 3 2 2 3 6 2" xfId="29056"/>
    <cellStyle name="Normal 3 2 2 3 6 2 2" xfId="29057"/>
    <cellStyle name="Normal 3 2 2 3 6 2 3" xfId="29058"/>
    <cellStyle name="Normal 3 2 2 3 6 3" xfId="29059"/>
    <cellStyle name="Normal 3 2 2 3 6 3 2" xfId="29060"/>
    <cellStyle name="Normal 3 2 2 3 6 3 3" xfId="29061"/>
    <cellStyle name="Normal 3 2 2 3 6 4" xfId="29062"/>
    <cellStyle name="Normal 3 2 2 3 6 4 2" xfId="29063"/>
    <cellStyle name="Normal 3 2 2 3 6 4 3" xfId="29064"/>
    <cellStyle name="Normal 3 2 2 3 6 5" xfId="29065"/>
    <cellStyle name="Normal 3 2 2 3 6 5 2" xfId="29066"/>
    <cellStyle name="Normal 3 2 2 3 6 5 3" xfId="29067"/>
    <cellStyle name="Normal 3 2 2 3 6 6" xfId="29068"/>
    <cellStyle name="Normal 3 2 2 3 6 7" xfId="29069"/>
    <cellStyle name="Normal 3 2 2 3 7" xfId="29070"/>
    <cellStyle name="Normal 3 2 2 3 7 2" xfId="29071"/>
    <cellStyle name="Normal 3 2 2 3 7 2 2" xfId="29072"/>
    <cellStyle name="Normal 3 2 2 3 7 2 3" xfId="29073"/>
    <cellStyle name="Normal 3 2 2 3 7 3" xfId="29074"/>
    <cellStyle name="Normal 3 2 2 3 7 3 2" xfId="29075"/>
    <cellStyle name="Normal 3 2 2 3 7 3 3" xfId="29076"/>
    <cellStyle name="Normal 3 2 2 3 7 4" xfId="29077"/>
    <cellStyle name="Normal 3 2 2 3 7 4 2" xfId="29078"/>
    <cellStyle name="Normal 3 2 2 3 7 4 3" xfId="29079"/>
    <cellStyle name="Normal 3 2 2 3 7 5" xfId="29080"/>
    <cellStyle name="Normal 3 2 2 3 7 5 2" xfId="29081"/>
    <cellStyle name="Normal 3 2 2 3 7 5 3" xfId="29082"/>
    <cellStyle name="Normal 3 2 2 3 7 6" xfId="29083"/>
    <cellStyle name="Normal 3 2 2 3 7 7" xfId="29084"/>
    <cellStyle name="Normal 3 2 2 3 8" xfId="29085"/>
    <cellStyle name="Normal 3 2 2 3 8 2" xfId="29086"/>
    <cellStyle name="Normal 3 2 2 3 8 2 2" xfId="29087"/>
    <cellStyle name="Normal 3 2 2 3 8 2 3" xfId="29088"/>
    <cellStyle name="Normal 3 2 2 3 8 3" xfId="29089"/>
    <cellStyle name="Normal 3 2 2 3 8 3 2" xfId="29090"/>
    <cellStyle name="Normal 3 2 2 3 8 3 3" xfId="29091"/>
    <cellStyle name="Normal 3 2 2 3 8 4" xfId="29092"/>
    <cellStyle name="Normal 3 2 2 3 8 4 2" xfId="29093"/>
    <cellStyle name="Normal 3 2 2 3 8 4 3" xfId="29094"/>
    <cellStyle name="Normal 3 2 2 3 8 5" xfId="29095"/>
    <cellStyle name="Normal 3 2 2 3 8 5 2" xfId="29096"/>
    <cellStyle name="Normal 3 2 2 3 8 5 3" xfId="29097"/>
    <cellStyle name="Normal 3 2 2 3 8 6" xfId="29098"/>
    <cellStyle name="Normal 3 2 2 3 8 7" xfId="29099"/>
    <cellStyle name="Normal 3 2 2 3 9" xfId="29100"/>
    <cellStyle name="Normal 3 2 2 3 9 2" xfId="29101"/>
    <cellStyle name="Normal 3 2 2 3 9 3" xfId="29102"/>
    <cellStyle name="Normal 3 2 2 4" xfId="29103"/>
    <cellStyle name="Normal 3 2 2 4 10" xfId="29104"/>
    <cellStyle name="Normal 3 2 2 4 11" xfId="29105"/>
    <cellStyle name="Normal 3 2 2 4 2" xfId="29106"/>
    <cellStyle name="Normal 3 2 2 4 2 2" xfId="29107"/>
    <cellStyle name="Normal 3 2 2 4 2 2 2" xfId="29108"/>
    <cellStyle name="Normal 3 2 2 4 2 2 2 2" xfId="29109"/>
    <cellStyle name="Normal 3 2 2 4 2 2 2 3" xfId="29110"/>
    <cellStyle name="Normal 3 2 2 4 2 2 3" xfId="29111"/>
    <cellStyle name="Normal 3 2 2 4 2 2 3 2" xfId="29112"/>
    <cellStyle name="Normal 3 2 2 4 2 2 3 3" xfId="29113"/>
    <cellStyle name="Normal 3 2 2 4 2 2 4" xfId="29114"/>
    <cellStyle name="Normal 3 2 2 4 2 2 4 2" xfId="29115"/>
    <cellStyle name="Normal 3 2 2 4 2 2 4 3" xfId="29116"/>
    <cellStyle name="Normal 3 2 2 4 2 2 5" xfId="29117"/>
    <cellStyle name="Normal 3 2 2 4 2 2 5 2" xfId="29118"/>
    <cellStyle name="Normal 3 2 2 4 2 2 5 3" xfId="29119"/>
    <cellStyle name="Normal 3 2 2 4 2 2 6" xfId="29120"/>
    <cellStyle name="Normal 3 2 2 4 2 2 7" xfId="29121"/>
    <cellStyle name="Normal 3 2 2 4 2 3" xfId="29122"/>
    <cellStyle name="Normal 3 2 2 4 2 3 2" xfId="29123"/>
    <cellStyle name="Normal 3 2 2 4 2 3 3" xfId="29124"/>
    <cellStyle name="Normal 3 2 2 4 2 4" xfId="29125"/>
    <cellStyle name="Normal 3 2 2 4 2 4 2" xfId="29126"/>
    <cellStyle name="Normal 3 2 2 4 2 4 3" xfId="29127"/>
    <cellStyle name="Normal 3 2 2 4 2 5" xfId="29128"/>
    <cellStyle name="Normal 3 2 2 4 2 5 2" xfId="29129"/>
    <cellStyle name="Normal 3 2 2 4 2 5 3" xfId="29130"/>
    <cellStyle name="Normal 3 2 2 4 2 6" xfId="29131"/>
    <cellStyle name="Normal 3 2 2 4 2 6 2" xfId="29132"/>
    <cellStyle name="Normal 3 2 2 4 2 6 3" xfId="29133"/>
    <cellStyle name="Normal 3 2 2 4 2 7" xfId="29134"/>
    <cellStyle name="Normal 3 2 2 4 2 8" xfId="29135"/>
    <cellStyle name="Normal 3 2 2 4 3" xfId="29136"/>
    <cellStyle name="Normal 3 2 2 4 3 2" xfId="29137"/>
    <cellStyle name="Normal 3 2 2 4 3 2 2" xfId="29138"/>
    <cellStyle name="Normal 3 2 2 4 3 2 3" xfId="29139"/>
    <cellStyle name="Normal 3 2 2 4 3 3" xfId="29140"/>
    <cellStyle name="Normal 3 2 2 4 3 3 2" xfId="29141"/>
    <cellStyle name="Normal 3 2 2 4 3 3 3" xfId="29142"/>
    <cellStyle name="Normal 3 2 2 4 3 4" xfId="29143"/>
    <cellStyle name="Normal 3 2 2 4 3 4 2" xfId="29144"/>
    <cellStyle name="Normal 3 2 2 4 3 4 3" xfId="29145"/>
    <cellStyle name="Normal 3 2 2 4 3 5" xfId="29146"/>
    <cellStyle name="Normal 3 2 2 4 3 5 2" xfId="29147"/>
    <cellStyle name="Normal 3 2 2 4 3 5 3" xfId="29148"/>
    <cellStyle name="Normal 3 2 2 4 3 6" xfId="29149"/>
    <cellStyle name="Normal 3 2 2 4 3 7" xfId="29150"/>
    <cellStyle name="Normal 3 2 2 4 4" xfId="29151"/>
    <cellStyle name="Normal 3 2 2 4 4 2" xfId="29152"/>
    <cellStyle name="Normal 3 2 2 4 4 2 2" xfId="29153"/>
    <cellStyle name="Normal 3 2 2 4 4 2 3" xfId="29154"/>
    <cellStyle name="Normal 3 2 2 4 4 3" xfId="29155"/>
    <cellStyle name="Normal 3 2 2 4 4 3 2" xfId="29156"/>
    <cellStyle name="Normal 3 2 2 4 4 3 3" xfId="29157"/>
    <cellStyle name="Normal 3 2 2 4 4 4" xfId="29158"/>
    <cellStyle name="Normal 3 2 2 4 4 4 2" xfId="29159"/>
    <cellStyle name="Normal 3 2 2 4 4 4 3" xfId="29160"/>
    <cellStyle name="Normal 3 2 2 4 4 5" xfId="29161"/>
    <cellStyle name="Normal 3 2 2 4 4 5 2" xfId="29162"/>
    <cellStyle name="Normal 3 2 2 4 4 5 3" xfId="29163"/>
    <cellStyle name="Normal 3 2 2 4 4 6" xfId="29164"/>
    <cellStyle name="Normal 3 2 2 4 4 7" xfId="29165"/>
    <cellStyle name="Normal 3 2 2 4 5" xfId="29166"/>
    <cellStyle name="Normal 3 2 2 4 5 2" xfId="29167"/>
    <cellStyle name="Normal 3 2 2 4 5 2 2" xfId="29168"/>
    <cellStyle name="Normal 3 2 2 4 5 2 3" xfId="29169"/>
    <cellStyle name="Normal 3 2 2 4 5 3" xfId="29170"/>
    <cellStyle name="Normal 3 2 2 4 5 3 2" xfId="29171"/>
    <cellStyle name="Normal 3 2 2 4 5 3 3" xfId="29172"/>
    <cellStyle name="Normal 3 2 2 4 5 4" xfId="29173"/>
    <cellStyle name="Normal 3 2 2 4 5 4 2" xfId="29174"/>
    <cellStyle name="Normal 3 2 2 4 5 4 3" xfId="29175"/>
    <cellStyle name="Normal 3 2 2 4 5 5" xfId="29176"/>
    <cellStyle name="Normal 3 2 2 4 5 5 2" xfId="29177"/>
    <cellStyle name="Normal 3 2 2 4 5 5 3" xfId="29178"/>
    <cellStyle name="Normal 3 2 2 4 5 6" xfId="29179"/>
    <cellStyle name="Normal 3 2 2 4 5 7" xfId="29180"/>
    <cellStyle name="Normal 3 2 2 4 6" xfId="29181"/>
    <cellStyle name="Normal 3 2 2 4 6 2" xfId="29182"/>
    <cellStyle name="Normal 3 2 2 4 6 3" xfId="29183"/>
    <cellStyle name="Normal 3 2 2 4 7" xfId="29184"/>
    <cellStyle name="Normal 3 2 2 4 7 2" xfId="29185"/>
    <cellStyle name="Normal 3 2 2 4 7 3" xfId="29186"/>
    <cellStyle name="Normal 3 2 2 4 8" xfId="29187"/>
    <cellStyle name="Normal 3 2 2 4 8 2" xfId="29188"/>
    <cellStyle name="Normal 3 2 2 4 8 3" xfId="29189"/>
    <cellStyle name="Normal 3 2 2 4 9" xfId="29190"/>
    <cellStyle name="Normal 3 2 2 4 9 2" xfId="29191"/>
    <cellStyle name="Normal 3 2 2 4 9 3" xfId="29192"/>
    <cellStyle name="Normal 3 2 2 5" xfId="29193"/>
    <cellStyle name="Normal 3 2 2 5 2" xfId="29194"/>
    <cellStyle name="Normal 3 2 2 5 2 2" xfId="29195"/>
    <cellStyle name="Normal 3 2 2 5 2 2 2" xfId="29196"/>
    <cellStyle name="Normal 3 2 2 5 2 2 3" xfId="29197"/>
    <cellStyle name="Normal 3 2 2 5 2 3" xfId="29198"/>
    <cellStyle name="Normal 3 2 2 5 2 3 2" xfId="29199"/>
    <cellStyle name="Normal 3 2 2 5 2 3 3" xfId="29200"/>
    <cellStyle name="Normal 3 2 2 5 2 4" xfId="29201"/>
    <cellStyle name="Normal 3 2 2 5 2 4 2" xfId="29202"/>
    <cellStyle name="Normal 3 2 2 5 2 4 3" xfId="29203"/>
    <cellStyle name="Normal 3 2 2 5 2 5" xfId="29204"/>
    <cellStyle name="Normal 3 2 2 5 2 5 2" xfId="29205"/>
    <cellStyle name="Normal 3 2 2 5 2 5 3" xfId="29206"/>
    <cellStyle name="Normal 3 2 2 5 2 6" xfId="29207"/>
    <cellStyle name="Normal 3 2 2 5 2 7" xfId="29208"/>
    <cellStyle name="Normal 3 2 2 5 3" xfId="29209"/>
    <cellStyle name="Normal 3 2 2 5 3 2" xfId="29210"/>
    <cellStyle name="Normal 3 2 2 5 3 3" xfId="29211"/>
    <cellStyle name="Normal 3 2 2 5 4" xfId="29212"/>
    <cellStyle name="Normal 3 2 2 5 4 2" xfId="29213"/>
    <cellStyle name="Normal 3 2 2 5 4 3" xfId="29214"/>
    <cellStyle name="Normal 3 2 2 5 5" xfId="29215"/>
    <cellStyle name="Normal 3 2 2 5 5 2" xfId="29216"/>
    <cellStyle name="Normal 3 2 2 5 5 3" xfId="29217"/>
    <cellStyle name="Normal 3 2 2 5 6" xfId="29218"/>
    <cellStyle name="Normal 3 2 2 5 6 2" xfId="29219"/>
    <cellStyle name="Normal 3 2 2 5 6 3" xfId="29220"/>
    <cellStyle name="Normal 3 2 2 5 7" xfId="29221"/>
    <cellStyle name="Normal 3 2 2 5 8" xfId="29222"/>
    <cellStyle name="Normal 3 2 2 6" xfId="29223"/>
    <cellStyle name="Normal 3 2 2 6 2" xfId="29224"/>
    <cellStyle name="Normal 3 2 2 6 2 2" xfId="29225"/>
    <cellStyle name="Normal 3 2 2 6 2 2 2" xfId="29226"/>
    <cellStyle name="Normal 3 2 2 6 2 2 3" xfId="29227"/>
    <cellStyle name="Normal 3 2 2 6 2 3" xfId="29228"/>
    <cellStyle name="Normal 3 2 2 6 2 3 2" xfId="29229"/>
    <cellStyle name="Normal 3 2 2 6 2 3 3" xfId="29230"/>
    <cellStyle name="Normal 3 2 2 6 2 4" xfId="29231"/>
    <cellStyle name="Normal 3 2 2 6 2 4 2" xfId="29232"/>
    <cellStyle name="Normal 3 2 2 6 2 4 3" xfId="29233"/>
    <cellStyle name="Normal 3 2 2 6 2 5" xfId="29234"/>
    <cellStyle name="Normal 3 2 2 6 2 5 2" xfId="29235"/>
    <cellStyle name="Normal 3 2 2 6 2 5 3" xfId="29236"/>
    <cellStyle name="Normal 3 2 2 6 2 6" xfId="29237"/>
    <cellStyle name="Normal 3 2 2 6 2 7" xfId="29238"/>
    <cellStyle name="Normal 3 2 2 6 3" xfId="29239"/>
    <cellStyle name="Normal 3 2 2 6 3 2" xfId="29240"/>
    <cellStyle name="Normal 3 2 2 6 3 3" xfId="29241"/>
    <cellStyle name="Normal 3 2 2 6 4" xfId="29242"/>
    <cellStyle name="Normal 3 2 2 6 4 2" xfId="29243"/>
    <cellStyle name="Normal 3 2 2 6 4 3" xfId="29244"/>
    <cellStyle name="Normal 3 2 2 6 5" xfId="29245"/>
    <cellStyle name="Normal 3 2 2 6 5 2" xfId="29246"/>
    <cellStyle name="Normal 3 2 2 6 5 3" xfId="29247"/>
    <cellStyle name="Normal 3 2 2 6 6" xfId="29248"/>
    <cellStyle name="Normal 3 2 2 6 6 2" xfId="29249"/>
    <cellStyle name="Normal 3 2 2 6 6 3" xfId="29250"/>
    <cellStyle name="Normal 3 2 2 6 7" xfId="29251"/>
    <cellStyle name="Normal 3 2 2 6 8" xfId="29252"/>
    <cellStyle name="Normal 3 2 2 7" xfId="29253"/>
    <cellStyle name="Normal 3 2 2 7 2" xfId="29254"/>
    <cellStyle name="Normal 3 2 2 7 2 2" xfId="29255"/>
    <cellStyle name="Normal 3 2 2 7 2 3" xfId="29256"/>
    <cellStyle name="Normal 3 2 2 7 3" xfId="29257"/>
    <cellStyle name="Normal 3 2 2 7 3 2" xfId="29258"/>
    <cellStyle name="Normal 3 2 2 7 3 3" xfId="29259"/>
    <cellStyle name="Normal 3 2 2 7 4" xfId="29260"/>
    <cellStyle name="Normal 3 2 2 7 4 2" xfId="29261"/>
    <cellStyle name="Normal 3 2 2 7 4 3" xfId="29262"/>
    <cellStyle name="Normal 3 2 2 7 5" xfId="29263"/>
    <cellStyle name="Normal 3 2 2 7 5 2" xfId="29264"/>
    <cellStyle name="Normal 3 2 2 7 5 3" xfId="29265"/>
    <cellStyle name="Normal 3 2 2 7 6" xfId="29266"/>
    <cellStyle name="Normal 3 2 2 7 7" xfId="29267"/>
    <cellStyle name="Normal 3 2 2 8" xfId="29268"/>
    <cellStyle name="Normal 3 2 2 8 2" xfId="29269"/>
    <cellStyle name="Normal 3 2 2 8 2 2" xfId="29270"/>
    <cellStyle name="Normal 3 2 2 8 2 3" xfId="29271"/>
    <cellStyle name="Normal 3 2 2 8 3" xfId="29272"/>
    <cellStyle name="Normal 3 2 2 8 3 2" xfId="29273"/>
    <cellStyle name="Normal 3 2 2 8 3 3" xfId="29274"/>
    <cellStyle name="Normal 3 2 2 8 4" xfId="29275"/>
    <cellStyle name="Normal 3 2 2 8 4 2" xfId="29276"/>
    <cellStyle name="Normal 3 2 2 8 4 3" xfId="29277"/>
    <cellStyle name="Normal 3 2 2 8 5" xfId="29278"/>
    <cellStyle name="Normal 3 2 2 8 5 2" xfId="29279"/>
    <cellStyle name="Normal 3 2 2 8 5 3" xfId="29280"/>
    <cellStyle name="Normal 3 2 2 8 6" xfId="29281"/>
    <cellStyle name="Normal 3 2 2 8 7" xfId="29282"/>
    <cellStyle name="Normal 3 2 2 9" xfId="29283"/>
    <cellStyle name="Normal 3 2 2 9 2" xfId="29284"/>
    <cellStyle name="Normal 3 2 2 9 2 2" xfId="29285"/>
    <cellStyle name="Normal 3 2 2 9 2 3" xfId="29286"/>
    <cellStyle name="Normal 3 2 2 9 3" xfId="29287"/>
    <cellStyle name="Normal 3 2 2 9 3 2" xfId="29288"/>
    <cellStyle name="Normal 3 2 2 9 3 3" xfId="29289"/>
    <cellStyle name="Normal 3 2 2 9 4" xfId="29290"/>
    <cellStyle name="Normal 3 2 2 9 4 2" xfId="29291"/>
    <cellStyle name="Normal 3 2 2 9 4 3" xfId="29292"/>
    <cellStyle name="Normal 3 2 2 9 5" xfId="29293"/>
    <cellStyle name="Normal 3 2 2 9 5 2" xfId="29294"/>
    <cellStyle name="Normal 3 2 2 9 5 3" xfId="29295"/>
    <cellStyle name="Normal 3 2 2 9 6" xfId="29296"/>
    <cellStyle name="Normal 3 2 2 9 7" xfId="29297"/>
    <cellStyle name="Normal 3 2 20" xfId="29298"/>
    <cellStyle name="Normal 3 2 3" xfId="1462"/>
    <cellStyle name="Normal 3 2 3 10" xfId="29299"/>
    <cellStyle name="Normal 3 2 3 10 2" xfId="29300"/>
    <cellStyle name="Normal 3 2 3 10 3" xfId="29301"/>
    <cellStyle name="Normal 3 2 3 11" xfId="29302"/>
    <cellStyle name="Normal 3 2 3 11 2" xfId="29303"/>
    <cellStyle name="Normal 3 2 3 11 3" xfId="29304"/>
    <cellStyle name="Normal 3 2 3 12" xfId="29305"/>
    <cellStyle name="Normal 3 2 3 12 2" xfId="29306"/>
    <cellStyle name="Normal 3 2 3 12 3" xfId="29307"/>
    <cellStyle name="Normal 3 2 3 13" xfId="29308"/>
    <cellStyle name="Normal 3 2 3 13 2" xfId="29309"/>
    <cellStyle name="Normal 3 2 3 13 3" xfId="29310"/>
    <cellStyle name="Normal 3 2 3 14" xfId="29311"/>
    <cellStyle name="Normal 3 2 3 15" xfId="29312"/>
    <cellStyle name="Normal 3 2 3 2" xfId="29313"/>
    <cellStyle name="Normal 3 2 3 2 10" xfId="29314"/>
    <cellStyle name="Normal 3 2 3 2 10 2" xfId="29315"/>
    <cellStyle name="Normal 3 2 3 2 10 3" xfId="29316"/>
    <cellStyle name="Normal 3 2 3 2 11" xfId="29317"/>
    <cellStyle name="Normal 3 2 3 2 11 2" xfId="29318"/>
    <cellStyle name="Normal 3 2 3 2 11 3" xfId="29319"/>
    <cellStyle name="Normal 3 2 3 2 12" xfId="29320"/>
    <cellStyle name="Normal 3 2 3 2 12 2" xfId="29321"/>
    <cellStyle name="Normal 3 2 3 2 12 3" xfId="29322"/>
    <cellStyle name="Normal 3 2 3 2 13" xfId="29323"/>
    <cellStyle name="Normal 3 2 3 2 14" xfId="29324"/>
    <cellStyle name="Normal 3 2 3 2 2" xfId="29325"/>
    <cellStyle name="Normal 3 2 3 2 2 10" xfId="29326"/>
    <cellStyle name="Normal 3 2 3 2 2 11" xfId="29327"/>
    <cellStyle name="Normal 3 2 3 2 2 2" xfId="29328"/>
    <cellStyle name="Normal 3 2 3 2 2 2 2" xfId="29329"/>
    <cellStyle name="Normal 3 2 3 2 2 2 2 2" xfId="29330"/>
    <cellStyle name="Normal 3 2 3 2 2 2 2 2 2" xfId="29331"/>
    <cellStyle name="Normal 3 2 3 2 2 2 2 2 3" xfId="29332"/>
    <cellStyle name="Normal 3 2 3 2 2 2 2 3" xfId="29333"/>
    <cellStyle name="Normal 3 2 3 2 2 2 2 3 2" xfId="29334"/>
    <cellStyle name="Normal 3 2 3 2 2 2 2 3 3" xfId="29335"/>
    <cellStyle name="Normal 3 2 3 2 2 2 2 4" xfId="29336"/>
    <cellStyle name="Normal 3 2 3 2 2 2 2 4 2" xfId="29337"/>
    <cellStyle name="Normal 3 2 3 2 2 2 2 4 3" xfId="29338"/>
    <cellStyle name="Normal 3 2 3 2 2 2 2 5" xfId="29339"/>
    <cellStyle name="Normal 3 2 3 2 2 2 2 5 2" xfId="29340"/>
    <cellStyle name="Normal 3 2 3 2 2 2 2 5 3" xfId="29341"/>
    <cellStyle name="Normal 3 2 3 2 2 2 2 6" xfId="29342"/>
    <cellStyle name="Normal 3 2 3 2 2 2 2 7" xfId="29343"/>
    <cellStyle name="Normal 3 2 3 2 2 2 3" xfId="29344"/>
    <cellStyle name="Normal 3 2 3 2 2 2 3 2" xfId="29345"/>
    <cellStyle name="Normal 3 2 3 2 2 2 3 3" xfId="29346"/>
    <cellStyle name="Normal 3 2 3 2 2 2 4" xfId="29347"/>
    <cellStyle name="Normal 3 2 3 2 2 2 4 2" xfId="29348"/>
    <cellStyle name="Normal 3 2 3 2 2 2 4 3" xfId="29349"/>
    <cellStyle name="Normal 3 2 3 2 2 2 5" xfId="29350"/>
    <cellStyle name="Normal 3 2 3 2 2 2 5 2" xfId="29351"/>
    <cellStyle name="Normal 3 2 3 2 2 2 5 3" xfId="29352"/>
    <cellStyle name="Normal 3 2 3 2 2 2 6" xfId="29353"/>
    <cellStyle name="Normal 3 2 3 2 2 2 6 2" xfId="29354"/>
    <cellStyle name="Normal 3 2 3 2 2 2 6 3" xfId="29355"/>
    <cellStyle name="Normal 3 2 3 2 2 2 7" xfId="29356"/>
    <cellStyle name="Normal 3 2 3 2 2 2 8" xfId="29357"/>
    <cellStyle name="Normal 3 2 3 2 2 3" xfId="29358"/>
    <cellStyle name="Normal 3 2 3 2 2 3 2" xfId="29359"/>
    <cellStyle name="Normal 3 2 3 2 2 3 2 2" xfId="29360"/>
    <cellStyle name="Normal 3 2 3 2 2 3 2 3" xfId="29361"/>
    <cellStyle name="Normal 3 2 3 2 2 3 3" xfId="29362"/>
    <cellStyle name="Normal 3 2 3 2 2 3 3 2" xfId="29363"/>
    <cellStyle name="Normal 3 2 3 2 2 3 3 3" xfId="29364"/>
    <cellStyle name="Normal 3 2 3 2 2 3 4" xfId="29365"/>
    <cellStyle name="Normal 3 2 3 2 2 3 4 2" xfId="29366"/>
    <cellStyle name="Normal 3 2 3 2 2 3 4 3" xfId="29367"/>
    <cellStyle name="Normal 3 2 3 2 2 3 5" xfId="29368"/>
    <cellStyle name="Normal 3 2 3 2 2 3 5 2" xfId="29369"/>
    <cellStyle name="Normal 3 2 3 2 2 3 5 3" xfId="29370"/>
    <cellStyle name="Normal 3 2 3 2 2 3 6" xfId="29371"/>
    <cellStyle name="Normal 3 2 3 2 2 3 7" xfId="29372"/>
    <cellStyle name="Normal 3 2 3 2 2 4" xfId="29373"/>
    <cellStyle name="Normal 3 2 3 2 2 4 2" xfId="29374"/>
    <cellStyle name="Normal 3 2 3 2 2 4 2 2" xfId="29375"/>
    <cellStyle name="Normal 3 2 3 2 2 4 2 3" xfId="29376"/>
    <cellStyle name="Normal 3 2 3 2 2 4 3" xfId="29377"/>
    <cellStyle name="Normal 3 2 3 2 2 4 3 2" xfId="29378"/>
    <cellStyle name="Normal 3 2 3 2 2 4 3 3" xfId="29379"/>
    <cellStyle name="Normal 3 2 3 2 2 4 4" xfId="29380"/>
    <cellStyle name="Normal 3 2 3 2 2 4 4 2" xfId="29381"/>
    <cellStyle name="Normal 3 2 3 2 2 4 4 3" xfId="29382"/>
    <cellStyle name="Normal 3 2 3 2 2 4 5" xfId="29383"/>
    <cellStyle name="Normal 3 2 3 2 2 4 5 2" xfId="29384"/>
    <cellStyle name="Normal 3 2 3 2 2 4 5 3" xfId="29385"/>
    <cellStyle name="Normal 3 2 3 2 2 4 6" xfId="29386"/>
    <cellStyle name="Normal 3 2 3 2 2 4 7" xfId="29387"/>
    <cellStyle name="Normal 3 2 3 2 2 5" xfId="29388"/>
    <cellStyle name="Normal 3 2 3 2 2 5 2" xfId="29389"/>
    <cellStyle name="Normal 3 2 3 2 2 5 2 2" xfId="29390"/>
    <cellStyle name="Normal 3 2 3 2 2 5 2 3" xfId="29391"/>
    <cellStyle name="Normal 3 2 3 2 2 5 3" xfId="29392"/>
    <cellStyle name="Normal 3 2 3 2 2 5 3 2" xfId="29393"/>
    <cellStyle name="Normal 3 2 3 2 2 5 3 3" xfId="29394"/>
    <cellStyle name="Normal 3 2 3 2 2 5 4" xfId="29395"/>
    <cellStyle name="Normal 3 2 3 2 2 5 4 2" xfId="29396"/>
    <cellStyle name="Normal 3 2 3 2 2 5 4 3" xfId="29397"/>
    <cellStyle name="Normal 3 2 3 2 2 5 5" xfId="29398"/>
    <cellStyle name="Normal 3 2 3 2 2 5 5 2" xfId="29399"/>
    <cellStyle name="Normal 3 2 3 2 2 5 5 3" xfId="29400"/>
    <cellStyle name="Normal 3 2 3 2 2 5 6" xfId="29401"/>
    <cellStyle name="Normal 3 2 3 2 2 5 7" xfId="29402"/>
    <cellStyle name="Normal 3 2 3 2 2 6" xfId="29403"/>
    <cellStyle name="Normal 3 2 3 2 2 6 2" xfId="29404"/>
    <cellStyle name="Normal 3 2 3 2 2 6 3" xfId="29405"/>
    <cellStyle name="Normal 3 2 3 2 2 7" xfId="29406"/>
    <cellStyle name="Normal 3 2 3 2 2 7 2" xfId="29407"/>
    <cellStyle name="Normal 3 2 3 2 2 7 3" xfId="29408"/>
    <cellStyle name="Normal 3 2 3 2 2 8" xfId="29409"/>
    <cellStyle name="Normal 3 2 3 2 2 8 2" xfId="29410"/>
    <cellStyle name="Normal 3 2 3 2 2 8 3" xfId="29411"/>
    <cellStyle name="Normal 3 2 3 2 2 9" xfId="29412"/>
    <cellStyle name="Normal 3 2 3 2 2 9 2" xfId="29413"/>
    <cellStyle name="Normal 3 2 3 2 2 9 3" xfId="29414"/>
    <cellStyle name="Normal 3 2 3 2 3" xfId="29415"/>
    <cellStyle name="Normal 3 2 3 2 3 2" xfId="29416"/>
    <cellStyle name="Normal 3 2 3 2 3 2 2" xfId="29417"/>
    <cellStyle name="Normal 3 2 3 2 3 2 2 2" xfId="29418"/>
    <cellStyle name="Normal 3 2 3 2 3 2 2 3" xfId="29419"/>
    <cellStyle name="Normal 3 2 3 2 3 2 3" xfId="29420"/>
    <cellStyle name="Normal 3 2 3 2 3 2 3 2" xfId="29421"/>
    <cellStyle name="Normal 3 2 3 2 3 2 3 3" xfId="29422"/>
    <cellStyle name="Normal 3 2 3 2 3 2 4" xfId="29423"/>
    <cellStyle name="Normal 3 2 3 2 3 2 4 2" xfId="29424"/>
    <cellStyle name="Normal 3 2 3 2 3 2 4 3" xfId="29425"/>
    <cellStyle name="Normal 3 2 3 2 3 2 5" xfId="29426"/>
    <cellStyle name="Normal 3 2 3 2 3 2 5 2" xfId="29427"/>
    <cellStyle name="Normal 3 2 3 2 3 2 5 3" xfId="29428"/>
    <cellStyle name="Normal 3 2 3 2 3 2 6" xfId="29429"/>
    <cellStyle name="Normal 3 2 3 2 3 2 7" xfId="29430"/>
    <cellStyle name="Normal 3 2 3 2 3 3" xfId="29431"/>
    <cellStyle name="Normal 3 2 3 2 3 3 2" xfId="29432"/>
    <cellStyle name="Normal 3 2 3 2 3 3 3" xfId="29433"/>
    <cellStyle name="Normal 3 2 3 2 3 4" xfId="29434"/>
    <cellStyle name="Normal 3 2 3 2 3 4 2" xfId="29435"/>
    <cellStyle name="Normal 3 2 3 2 3 4 3" xfId="29436"/>
    <cellStyle name="Normal 3 2 3 2 3 5" xfId="29437"/>
    <cellStyle name="Normal 3 2 3 2 3 5 2" xfId="29438"/>
    <cellStyle name="Normal 3 2 3 2 3 5 3" xfId="29439"/>
    <cellStyle name="Normal 3 2 3 2 3 6" xfId="29440"/>
    <cellStyle name="Normal 3 2 3 2 3 6 2" xfId="29441"/>
    <cellStyle name="Normal 3 2 3 2 3 6 3" xfId="29442"/>
    <cellStyle name="Normal 3 2 3 2 3 7" xfId="29443"/>
    <cellStyle name="Normal 3 2 3 2 3 8" xfId="29444"/>
    <cellStyle name="Normal 3 2 3 2 4" xfId="29445"/>
    <cellStyle name="Normal 3 2 3 2 4 2" xfId="29446"/>
    <cellStyle name="Normal 3 2 3 2 4 2 2" xfId="29447"/>
    <cellStyle name="Normal 3 2 3 2 4 2 2 2" xfId="29448"/>
    <cellStyle name="Normal 3 2 3 2 4 2 2 3" xfId="29449"/>
    <cellStyle name="Normal 3 2 3 2 4 2 3" xfId="29450"/>
    <cellStyle name="Normal 3 2 3 2 4 2 3 2" xfId="29451"/>
    <cellStyle name="Normal 3 2 3 2 4 2 3 3" xfId="29452"/>
    <cellStyle name="Normal 3 2 3 2 4 2 4" xfId="29453"/>
    <cellStyle name="Normal 3 2 3 2 4 2 4 2" xfId="29454"/>
    <cellStyle name="Normal 3 2 3 2 4 2 4 3" xfId="29455"/>
    <cellStyle name="Normal 3 2 3 2 4 2 5" xfId="29456"/>
    <cellStyle name="Normal 3 2 3 2 4 2 5 2" xfId="29457"/>
    <cellStyle name="Normal 3 2 3 2 4 2 5 3" xfId="29458"/>
    <cellStyle name="Normal 3 2 3 2 4 2 6" xfId="29459"/>
    <cellStyle name="Normal 3 2 3 2 4 2 7" xfId="29460"/>
    <cellStyle name="Normal 3 2 3 2 4 3" xfId="29461"/>
    <cellStyle name="Normal 3 2 3 2 4 3 2" xfId="29462"/>
    <cellStyle name="Normal 3 2 3 2 4 3 3" xfId="29463"/>
    <cellStyle name="Normal 3 2 3 2 4 4" xfId="29464"/>
    <cellStyle name="Normal 3 2 3 2 4 4 2" xfId="29465"/>
    <cellStyle name="Normal 3 2 3 2 4 4 3" xfId="29466"/>
    <cellStyle name="Normal 3 2 3 2 4 5" xfId="29467"/>
    <cellStyle name="Normal 3 2 3 2 4 5 2" xfId="29468"/>
    <cellStyle name="Normal 3 2 3 2 4 5 3" xfId="29469"/>
    <cellStyle name="Normal 3 2 3 2 4 6" xfId="29470"/>
    <cellStyle name="Normal 3 2 3 2 4 6 2" xfId="29471"/>
    <cellStyle name="Normal 3 2 3 2 4 6 3" xfId="29472"/>
    <cellStyle name="Normal 3 2 3 2 4 7" xfId="29473"/>
    <cellStyle name="Normal 3 2 3 2 4 8" xfId="29474"/>
    <cellStyle name="Normal 3 2 3 2 5" xfId="29475"/>
    <cellStyle name="Normal 3 2 3 2 5 2" xfId="29476"/>
    <cellStyle name="Normal 3 2 3 2 5 2 2" xfId="29477"/>
    <cellStyle name="Normal 3 2 3 2 5 2 3" xfId="29478"/>
    <cellStyle name="Normal 3 2 3 2 5 3" xfId="29479"/>
    <cellStyle name="Normal 3 2 3 2 5 3 2" xfId="29480"/>
    <cellStyle name="Normal 3 2 3 2 5 3 3" xfId="29481"/>
    <cellStyle name="Normal 3 2 3 2 5 4" xfId="29482"/>
    <cellStyle name="Normal 3 2 3 2 5 4 2" xfId="29483"/>
    <cellStyle name="Normal 3 2 3 2 5 4 3" xfId="29484"/>
    <cellStyle name="Normal 3 2 3 2 5 5" xfId="29485"/>
    <cellStyle name="Normal 3 2 3 2 5 5 2" xfId="29486"/>
    <cellStyle name="Normal 3 2 3 2 5 5 3" xfId="29487"/>
    <cellStyle name="Normal 3 2 3 2 5 6" xfId="29488"/>
    <cellStyle name="Normal 3 2 3 2 5 7" xfId="29489"/>
    <cellStyle name="Normal 3 2 3 2 6" xfId="29490"/>
    <cellStyle name="Normal 3 2 3 2 6 2" xfId="29491"/>
    <cellStyle name="Normal 3 2 3 2 6 2 2" xfId="29492"/>
    <cellStyle name="Normal 3 2 3 2 6 2 3" xfId="29493"/>
    <cellStyle name="Normal 3 2 3 2 6 3" xfId="29494"/>
    <cellStyle name="Normal 3 2 3 2 6 3 2" xfId="29495"/>
    <cellStyle name="Normal 3 2 3 2 6 3 3" xfId="29496"/>
    <cellStyle name="Normal 3 2 3 2 6 4" xfId="29497"/>
    <cellStyle name="Normal 3 2 3 2 6 4 2" xfId="29498"/>
    <cellStyle name="Normal 3 2 3 2 6 4 3" xfId="29499"/>
    <cellStyle name="Normal 3 2 3 2 6 5" xfId="29500"/>
    <cellStyle name="Normal 3 2 3 2 6 5 2" xfId="29501"/>
    <cellStyle name="Normal 3 2 3 2 6 5 3" xfId="29502"/>
    <cellStyle name="Normal 3 2 3 2 6 6" xfId="29503"/>
    <cellStyle name="Normal 3 2 3 2 6 7" xfId="29504"/>
    <cellStyle name="Normal 3 2 3 2 7" xfId="29505"/>
    <cellStyle name="Normal 3 2 3 2 7 2" xfId="29506"/>
    <cellStyle name="Normal 3 2 3 2 7 2 2" xfId="29507"/>
    <cellStyle name="Normal 3 2 3 2 7 2 3" xfId="29508"/>
    <cellStyle name="Normal 3 2 3 2 7 3" xfId="29509"/>
    <cellStyle name="Normal 3 2 3 2 7 3 2" xfId="29510"/>
    <cellStyle name="Normal 3 2 3 2 7 3 3" xfId="29511"/>
    <cellStyle name="Normal 3 2 3 2 7 4" xfId="29512"/>
    <cellStyle name="Normal 3 2 3 2 7 4 2" xfId="29513"/>
    <cellStyle name="Normal 3 2 3 2 7 4 3" xfId="29514"/>
    <cellStyle name="Normal 3 2 3 2 7 5" xfId="29515"/>
    <cellStyle name="Normal 3 2 3 2 7 5 2" xfId="29516"/>
    <cellStyle name="Normal 3 2 3 2 7 5 3" xfId="29517"/>
    <cellStyle name="Normal 3 2 3 2 7 6" xfId="29518"/>
    <cellStyle name="Normal 3 2 3 2 7 7" xfId="29519"/>
    <cellStyle name="Normal 3 2 3 2 8" xfId="29520"/>
    <cellStyle name="Normal 3 2 3 2 8 2" xfId="29521"/>
    <cellStyle name="Normal 3 2 3 2 8 2 2" xfId="29522"/>
    <cellStyle name="Normal 3 2 3 2 8 2 3" xfId="29523"/>
    <cellStyle name="Normal 3 2 3 2 8 3" xfId="29524"/>
    <cellStyle name="Normal 3 2 3 2 8 3 2" xfId="29525"/>
    <cellStyle name="Normal 3 2 3 2 8 3 3" xfId="29526"/>
    <cellStyle name="Normal 3 2 3 2 8 4" xfId="29527"/>
    <cellStyle name="Normal 3 2 3 2 8 4 2" xfId="29528"/>
    <cellStyle name="Normal 3 2 3 2 8 4 3" xfId="29529"/>
    <cellStyle name="Normal 3 2 3 2 8 5" xfId="29530"/>
    <cellStyle name="Normal 3 2 3 2 8 5 2" xfId="29531"/>
    <cellStyle name="Normal 3 2 3 2 8 5 3" xfId="29532"/>
    <cellStyle name="Normal 3 2 3 2 8 6" xfId="29533"/>
    <cellStyle name="Normal 3 2 3 2 8 7" xfId="29534"/>
    <cellStyle name="Normal 3 2 3 2 9" xfId="29535"/>
    <cellStyle name="Normal 3 2 3 2 9 2" xfId="29536"/>
    <cellStyle name="Normal 3 2 3 2 9 3" xfId="29537"/>
    <cellStyle name="Normal 3 2 3 3" xfId="29538"/>
    <cellStyle name="Normal 3 2 3 3 10" xfId="29539"/>
    <cellStyle name="Normal 3 2 3 3 11" xfId="29540"/>
    <cellStyle name="Normal 3 2 3 3 2" xfId="29541"/>
    <cellStyle name="Normal 3 2 3 3 2 2" xfId="29542"/>
    <cellStyle name="Normal 3 2 3 3 2 2 2" xfId="29543"/>
    <cellStyle name="Normal 3 2 3 3 2 2 2 2" xfId="29544"/>
    <cellStyle name="Normal 3 2 3 3 2 2 2 3" xfId="29545"/>
    <cellStyle name="Normal 3 2 3 3 2 2 3" xfId="29546"/>
    <cellStyle name="Normal 3 2 3 3 2 2 3 2" xfId="29547"/>
    <cellStyle name="Normal 3 2 3 3 2 2 3 3" xfId="29548"/>
    <cellStyle name="Normal 3 2 3 3 2 2 4" xfId="29549"/>
    <cellStyle name="Normal 3 2 3 3 2 2 4 2" xfId="29550"/>
    <cellStyle name="Normal 3 2 3 3 2 2 4 3" xfId="29551"/>
    <cellStyle name="Normal 3 2 3 3 2 2 5" xfId="29552"/>
    <cellStyle name="Normal 3 2 3 3 2 2 5 2" xfId="29553"/>
    <cellStyle name="Normal 3 2 3 3 2 2 5 3" xfId="29554"/>
    <cellStyle name="Normal 3 2 3 3 2 2 6" xfId="29555"/>
    <cellStyle name="Normal 3 2 3 3 2 2 7" xfId="29556"/>
    <cellStyle name="Normal 3 2 3 3 2 3" xfId="29557"/>
    <cellStyle name="Normal 3 2 3 3 2 3 2" xfId="29558"/>
    <cellStyle name="Normal 3 2 3 3 2 3 3" xfId="29559"/>
    <cellStyle name="Normal 3 2 3 3 2 4" xfId="29560"/>
    <cellStyle name="Normal 3 2 3 3 2 4 2" xfId="29561"/>
    <cellStyle name="Normal 3 2 3 3 2 4 3" xfId="29562"/>
    <cellStyle name="Normal 3 2 3 3 2 5" xfId="29563"/>
    <cellStyle name="Normal 3 2 3 3 2 5 2" xfId="29564"/>
    <cellStyle name="Normal 3 2 3 3 2 5 3" xfId="29565"/>
    <cellStyle name="Normal 3 2 3 3 2 6" xfId="29566"/>
    <cellStyle name="Normal 3 2 3 3 2 6 2" xfId="29567"/>
    <cellStyle name="Normal 3 2 3 3 2 6 3" xfId="29568"/>
    <cellStyle name="Normal 3 2 3 3 2 7" xfId="29569"/>
    <cellStyle name="Normal 3 2 3 3 2 8" xfId="29570"/>
    <cellStyle name="Normal 3 2 3 3 3" xfId="29571"/>
    <cellStyle name="Normal 3 2 3 3 3 2" xfId="29572"/>
    <cellStyle name="Normal 3 2 3 3 3 2 2" xfId="29573"/>
    <cellStyle name="Normal 3 2 3 3 3 2 3" xfId="29574"/>
    <cellStyle name="Normal 3 2 3 3 3 3" xfId="29575"/>
    <cellStyle name="Normal 3 2 3 3 3 3 2" xfId="29576"/>
    <cellStyle name="Normal 3 2 3 3 3 3 3" xfId="29577"/>
    <cellStyle name="Normal 3 2 3 3 3 4" xfId="29578"/>
    <cellStyle name="Normal 3 2 3 3 3 4 2" xfId="29579"/>
    <cellStyle name="Normal 3 2 3 3 3 4 3" xfId="29580"/>
    <cellStyle name="Normal 3 2 3 3 3 5" xfId="29581"/>
    <cellStyle name="Normal 3 2 3 3 3 5 2" xfId="29582"/>
    <cellStyle name="Normal 3 2 3 3 3 5 3" xfId="29583"/>
    <cellStyle name="Normal 3 2 3 3 3 6" xfId="29584"/>
    <cellStyle name="Normal 3 2 3 3 3 7" xfId="29585"/>
    <cellStyle name="Normal 3 2 3 3 4" xfId="29586"/>
    <cellStyle name="Normal 3 2 3 3 4 2" xfId="29587"/>
    <cellStyle name="Normal 3 2 3 3 4 2 2" xfId="29588"/>
    <cellStyle name="Normal 3 2 3 3 4 2 3" xfId="29589"/>
    <cellStyle name="Normal 3 2 3 3 4 3" xfId="29590"/>
    <cellStyle name="Normal 3 2 3 3 4 3 2" xfId="29591"/>
    <cellStyle name="Normal 3 2 3 3 4 3 3" xfId="29592"/>
    <cellStyle name="Normal 3 2 3 3 4 4" xfId="29593"/>
    <cellStyle name="Normal 3 2 3 3 4 4 2" xfId="29594"/>
    <cellStyle name="Normal 3 2 3 3 4 4 3" xfId="29595"/>
    <cellStyle name="Normal 3 2 3 3 4 5" xfId="29596"/>
    <cellStyle name="Normal 3 2 3 3 4 5 2" xfId="29597"/>
    <cellStyle name="Normal 3 2 3 3 4 5 3" xfId="29598"/>
    <cellStyle name="Normal 3 2 3 3 4 6" xfId="29599"/>
    <cellStyle name="Normal 3 2 3 3 4 7" xfId="29600"/>
    <cellStyle name="Normal 3 2 3 3 5" xfId="29601"/>
    <cellStyle name="Normal 3 2 3 3 5 2" xfId="29602"/>
    <cellStyle name="Normal 3 2 3 3 5 2 2" xfId="29603"/>
    <cellStyle name="Normal 3 2 3 3 5 2 3" xfId="29604"/>
    <cellStyle name="Normal 3 2 3 3 5 3" xfId="29605"/>
    <cellStyle name="Normal 3 2 3 3 5 3 2" xfId="29606"/>
    <cellStyle name="Normal 3 2 3 3 5 3 3" xfId="29607"/>
    <cellStyle name="Normal 3 2 3 3 5 4" xfId="29608"/>
    <cellStyle name="Normal 3 2 3 3 5 4 2" xfId="29609"/>
    <cellStyle name="Normal 3 2 3 3 5 4 3" xfId="29610"/>
    <cellStyle name="Normal 3 2 3 3 5 5" xfId="29611"/>
    <cellStyle name="Normal 3 2 3 3 5 5 2" xfId="29612"/>
    <cellStyle name="Normal 3 2 3 3 5 5 3" xfId="29613"/>
    <cellStyle name="Normal 3 2 3 3 5 6" xfId="29614"/>
    <cellStyle name="Normal 3 2 3 3 5 7" xfId="29615"/>
    <cellStyle name="Normal 3 2 3 3 6" xfId="29616"/>
    <cellStyle name="Normal 3 2 3 3 6 2" xfId="29617"/>
    <cellStyle name="Normal 3 2 3 3 6 3" xfId="29618"/>
    <cellStyle name="Normal 3 2 3 3 7" xfId="29619"/>
    <cellStyle name="Normal 3 2 3 3 7 2" xfId="29620"/>
    <cellStyle name="Normal 3 2 3 3 7 3" xfId="29621"/>
    <cellStyle name="Normal 3 2 3 3 8" xfId="29622"/>
    <cellStyle name="Normal 3 2 3 3 8 2" xfId="29623"/>
    <cellStyle name="Normal 3 2 3 3 8 3" xfId="29624"/>
    <cellStyle name="Normal 3 2 3 3 9" xfId="29625"/>
    <cellStyle name="Normal 3 2 3 3 9 2" xfId="29626"/>
    <cellStyle name="Normal 3 2 3 3 9 3" xfId="29627"/>
    <cellStyle name="Normal 3 2 3 4" xfId="29628"/>
    <cellStyle name="Normal 3 2 3 4 2" xfId="29629"/>
    <cellStyle name="Normal 3 2 3 4 2 2" xfId="29630"/>
    <cellStyle name="Normal 3 2 3 4 2 2 2" xfId="29631"/>
    <cellStyle name="Normal 3 2 3 4 2 2 3" xfId="29632"/>
    <cellStyle name="Normal 3 2 3 4 2 3" xfId="29633"/>
    <cellStyle name="Normal 3 2 3 4 2 3 2" xfId="29634"/>
    <cellStyle name="Normal 3 2 3 4 2 3 3" xfId="29635"/>
    <cellStyle name="Normal 3 2 3 4 2 4" xfId="29636"/>
    <cellStyle name="Normal 3 2 3 4 2 4 2" xfId="29637"/>
    <cellStyle name="Normal 3 2 3 4 2 4 3" xfId="29638"/>
    <cellStyle name="Normal 3 2 3 4 2 5" xfId="29639"/>
    <cellStyle name="Normal 3 2 3 4 2 5 2" xfId="29640"/>
    <cellStyle name="Normal 3 2 3 4 2 5 3" xfId="29641"/>
    <cellStyle name="Normal 3 2 3 4 2 6" xfId="29642"/>
    <cellStyle name="Normal 3 2 3 4 2 7" xfId="29643"/>
    <cellStyle name="Normal 3 2 3 4 3" xfId="29644"/>
    <cellStyle name="Normal 3 2 3 4 3 2" xfId="29645"/>
    <cellStyle name="Normal 3 2 3 4 3 3" xfId="29646"/>
    <cellStyle name="Normal 3 2 3 4 4" xfId="29647"/>
    <cellStyle name="Normal 3 2 3 4 4 2" xfId="29648"/>
    <cellStyle name="Normal 3 2 3 4 4 3" xfId="29649"/>
    <cellStyle name="Normal 3 2 3 4 5" xfId="29650"/>
    <cellStyle name="Normal 3 2 3 4 5 2" xfId="29651"/>
    <cellStyle name="Normal 3 2 3 4 5 3" xfId="29652"/>
    <cellStyle name="Normal 3 2 3 4 6" xfId="29653"/>
    <cellStyle name="Normal 3 2 3 4 6 2" xfId="29654"/>
    <cellStyle name="Normal 3 2 3 4 6 3" xfId="29655"/>
    <cellStyle name="Normal 3 2 3 4 7" xfId="29656"/>
    <cellStyle name="Normal 3 2 3 4 8" xfId="29657"/>
    <cellStyle name="Normal 3 2 3 5" xfId="29658"/>
    <cellStyle name="Normal 3 2 3 5 2" xfId="29659"/>
    <cellStyle name="Normal 3 2 3 5 2 2" xfId="29660"/>
    <cellStyle name="Normal 3 2 3 5 2 2 2" xfId="29661"/>
    <cellStyle name="Normal 3 2 3 5 2 2 3" xfId="29662"/>
    <cellStyle name="Normal 3 2 3 5 2 3" xfId="29663"/>
    <cellStyle name="Normal 3 2 3 5 2 3 2" xfId="29664"/>
    <cellStyle name="Normal 3 2 3 5 2 3 3" xfId="29665"/>
    <cellStyle name="Normal 3 2 3 5 2 4" xfId="29666"/>
    <cellStyle name="Normal 3 2 3 5 2 4 2" xfId="29667"/>
    <cellStyle name="Normal 3 2 3 5 2 4 3" xfId="29668"/>
    <cellStyle name="Normal 3 2 3 5 2 5" xfId="29669"/>
    <cellStyle name="Normal 3 2 3 5 2 5 2" xfId="29670"/>
    <cellStyle name="Normal 3 2 3 5 2 5 3" xfId="29671"/>
    <cellStyle name="Normal 3 2 3 5 2 6" xfId="29672"/>
    <cellStyle name="Normal 3 2 3 5 2 7" xfId="29673"/>
    <cellStyle name="Normal 3 2 3 5 3" xfId="29674"/>
    <cellStyle name="Normal 3 2 3 5 3 2" xfId="29675"/>
    <cellStyle name="Normal 3 2 3 5 3 3" xfId="29676"/>
    <cellStyle name="Normal 3 2 3 5 4" xfId="29677"/>
    <cellStyle name="Normal 3 2 3 5 4 2" xfId="29678"/>
    <cellStyle name="Normal 3 2 3 5 4 3" xfId="29679"/>
    <cellStyle name="Normal 3 2 3 5 5" xfId="29680"/>
    <cellStyle name="Normal 3 2 3 5 5 2" xfId="29681"/>
    <cellStyle name="Normal 3 2 3 5 5 3" xfId="29682"/>
    <cellStyle name="Normal 3 2 3 5 6" xfId="29683"/>
    <cellStyle name="Normal 3 2 3 5 6 2" xfId="29684"/>
    <cellStyle name="Normal 3 2 3 5 6 3" xfId="29685"/>
    <cellStyle name="Normal 3 2 3 5 7" xfId="29686"/>
    <cellStyle name="Normal 3 2 3 5 8" xfId="29687"/>
    <cellStyle name="Normal 3 2 3 6" xfId="29688"/>
    <cellStyle name="Normal 3 2 3 6 2" xfId="29689"/>
    <cellStyle name="Normal 3 2 3 6 2 2" xfId="29690"/>
    <cellStyle name="Normal 3 2 3 6 2 3" xfId="29691"/>
    <cellStyle name="Normal 3 2 3 6 3" xfId="29692"/>
    <cellStyle name="Normal 3 2 3 6 3 2" xfId="29693"/>
    <cellStyle name="Normal 3 2 3 6 3 3" xfId="29694"/>
    <cellStyle name="Normal 3 2 3 6 4" xfId="29695"/>
    <cellStyle name="Normal 3 2 3 6 4 2" xfId="29696"/>
    <cellStyle name="Normal 3 2 3 6 4 3" xfId="29697"/>
    <cellStyle name="Normal 3 2 3 6 5" xfId="29698"/>
    <cellStyle name="Normal 3 2 3 6 5 2" xfId="29699"/>
    <cellStyle name="Normal 3 2 3 6 5 3" xfId="29700"/>
    <cellStyle name="Normal 3 2 3 6 6" xfId="29701"/>
    <cellStyle name="Normal 3 2 3 6 7" xfId="29702"/>
    <cellStyle name="Normal 3 2 3 7" xfId="29703"/>
    <cellStyle name="Normal 3 2 3 7 2" xfId="29704"/>
    <cellStyle name="Normal 3 2 3 7 2 2" xfId="29705"/>
    <cellStyle name="Normal 3 2 3 7 2 3" xfId="29706"/>
    <cellStyle name="Normal 3 2 3 7 3" xfId="29707"/>
    <cellStyle name="Normal 3 2 3 7 3 2" xfId="29708"/>
    <cellStyle name="Normal 3 2 3 7 3 3" xfId="29709"/>
    <cellStyle name="Normal 3 2 3 7 4" xfId="29710"/>
    <cellStyle name="Normal 3 2 3 7 4 2" xfId="29711"/>
    <cellStyle name="Normal 3 2 3 7 4 3" xfId="29712"/>
    <cellStyle name="Normal 3 2 3 7 5" xfId="29713"/>
    <cellStyle name="Normal 3 2 3 7 5 2" xfId="29714"/>
    <cellStyle name="Normal 3 2 3 7 5 3" xfId="29715"/>
    <cellStyle name="Normal 3 2 3 7 6" xfId="29716"/>
    <cellStyle name="Normal 3 2 3 7 7" xfId="29717"/>
    <cellStyle name="Normal 3 2 3 8" xfId="29718"/>
    <cellStyle name="Normal 3 2 3 8 2" xfId="29719"/>
    <cellStyle name="Normal 3 2 3 8 2 2" xfId="29720"/>
    <cellStyle name="Normal 3 2 3 8 2 3" xfId="29721"/>
    <cellStyle name="Normal 3 2 3 8 3" xfId="29722"/>
    <cellStyle name="Normal 3 2 3 8 3 2" xfId="29723"/>
    <cellStyle name="Normal 3 2 3 8 3 3" xfId="29724"/>
    <cellStyle name="Normal 3 2 3 8 4" xfId="29725"/>
    <cellStyle name="Normal 3 2 3 8 4 2" xfId="29726"/>
    <cellStyle name="Normal 3 2 3 8 4 3" xfId="29727"/>
    <cellStyle name="Normal 3 2 3 8 5" xfId="29728"/>
    <cellStyle name="Normal 3 2 3 8 5 2" xfId="29729"/>
    <cellStyle name="Normal 3 2 3 8 5 3" xfId="29730"/>
    <cellStyle name="Normal 3 2 3 8 6" xfId="29731"/>
    <cellStyle name="Normal 3 2 3 8 7" xfId="29732"/>
    <cellStyle name="Normal 3 2 3 9" xfId="29733"/>
    <cellStyle name="Normal 3 2 3 9 2" xfId="29734"/>
    <cellStyle name="Normal 3 2 3 9 2 2" xfId="29735"/>
    <cellStyle name="Normal 3 2 3 9 2 3" xfId="29736"/>
    <cellStyle name="Normal 3 2 3 9 3" xfId="29737"/>
    <cellStyle name="Normal 3 2 3 9 3 2" xfId="29738"/>
    <cellStyle name="Normal 3 2 3 9 3 3" xfId="29739"/>
    <cellStyle name="Normal 3 2 3 9 4" xfId="29740"/>
    <cellStyle name="Normal 3 2 3 9 4 2" xfId="29741"/>
    <cellStyle name="Normal 3 2 3 9 4 3" xfId="29742"/>
    <cellStyle name="Normal 3 2 3 9 5" xfId="29743"/>
    <cellStyle name="Normal 3 2 3 9 5 2" xfId="29744"/>
    <cellStyle name="Normal 3 2 3 9 5 3" xfId="29745"/>
    <cellStyle name="Normal 3 2 3 9 6" xfId="29746"/>
    <cellStyle name="Normal 3 2 3 9 7" xfId="29747"/>
    <cellStyle name="Normal 3 2 4" xfId="1497"/>
    <cellStyle name="Normal 3 2 4 10" xfId="29749"/>
    <cellStyle name="Normal 3 2 4 10 2" xfId="29750"/>
    <cellStyle name="Normal 3 2 4 10 3" xfId="29751"/>
    <cellStyle name="Normal 3 2 4 11" xfId="29752"/>
    <cellStyle name="Normal 3 2 4 11 2" xfId="29753"/>
    <cellStyle name="Normal 3 2 4 11 3" xfId="29754"/>
    <cellStyle name="Normal 3 2 4 12" xfId="29755"/>
    <cellStyle name="Normal 3 2 4 12 2" xfId="29756"/>
    <cellStyle name="Normal 3 2 4 12 3" xfId="29757"/>
    <cellStyle name="Normal 3 2 4 13" xfId="29758"/>
    <cellStyle name="Normal 3 2 4 14" xfId="29759"/>
    <cellStyle name="Normal 3 2 4 15" xfId="29748"/>
    <cellStyle name="Normal 3 2 4 2" xfId="29760"/>
    <cellStyle name="Normal 3 2 4 2 10" xfId="29761"/>
    <cellStyle name="Normal 3 2 4 2 11" xfId="29762"/>
    <cellStyle name="Normal 3 2 4 2 2" xfId="29763"/>
    <cellStyle name="Normal 3 2 4 2 2 2" xfId="29764"/>
    <cellStyle name="Normal 3 2 4 2 2 2 2" xfId="29765"/>
    <cellStyle name="Normal 3 2 4 2 2 2 2 2" xfId="29766"/>
    <cellStyle name="Normal 3 2 4 2 2 2 2 3" xfId="29767"/>
    <cellStyle name="Normal 3 2 4 2 2 2 3" xfId="29768"/>
    <cellStyle name="Normal 3 2 4 2 2 2 3 2" xfId="29769"/>
    <cellStyle name="Normal 3 2 4 2 2 2 3 3" xfId="29770"/>
    <cellStyle name="Normal 3 2 4 2 2 2 4" xfId="29771"/>
    <cellStyle name="Normal 3 2 4 2 2 2 4 2" xfId="29772"/>
    <cellStyle name="Normal 3 2 4 2 2 2 4 3" xfId="29773"/>
    <cellStyle name="Normal 3 2 4 2 2 2 5" xfId="29774"/>
    <cellStyle name="Normal 3 2 4 2 2 2 5 2" xfId="29775"/>
    <cellStyle name="Normal 3 2 4 2 2 2 5 3" xfId="29776"/>
    <cellStyle name="Normal 3 2 4 2 2 2 6" xfId="29777"/>
    <cellStyle name="Normal 3 2 4 2 2 2 7" xfId="29778"/>
    <cellStyle name="Normal 3 2 4 2 2 3" xfId="29779"/>
    <cellStyle name="Normal 3 2 4 2 2 3 2" xfId="29780"/>
    <cellStyle name="Normal 3 2 4 2 2 3 3" xfId="29781"/>
    <cellStyle name="Normal 3 2 4 2 2 4" xfId="29782"/>
    <cellStyle name="Normal 3 2 4 2 2 4 2" xfId="29783"/>
    <cellStyle name="Normal 3 2 4 2 2 4 3" xfId="29784"/>
    <cellStyle name="Normal 3 2 4 2 2 5" xfId="29785"/>
    <cellStyle name="Normal 3 2 4 2 2 5 2" xfId="29786"/>
    <cellStyle name="Normal 3 2 4 2 2 5 3" xfId="29787"/>
    <cellStyle name="Normal 3 2 4 2 2 6" xfId="29788"/>
    <cellStyle name="Normal 3 2 4 2 2 6 2" xfId="29789"/>
    <cellStyle name="Normal 3 2 4 2 2 6 3" xfId="29790"/>
    <cellStyle name="Normal 3 2 4 2 2 7" xfId="29791"/>
    <cellStyle name="Normal 3 2 4 2 2 8" xfId="29792"/>
    <cellStyle name="Normal 3 2 4 2 3" xfId="29793"/>
    <cellStyle name="Normal 3 2 4 2 3 2" xfId="29794"/>
    <cellStyle name="Normal 3 2 4 2 3 2 2" xfId="29795"/>
    <cellStyle name="Normal 3 2 4 2 3 2 3" xfId="29796"/>
    <cellStyle name="Normal 3 2 4 2 3 3" xfId="29797"/>
    <cellStyle name="Normal 3 2 4 2 3 3 2" xfId="29798"/>
    <cellStyle name="Normal 3 2 4 2 3 3 3" xfId="29799"/>
    <cellStyle name="Normal 3 2 4 2 3 4" xfId="29800"/>
    <cellStyle name="Normal 3 2 4 2 3 4 2" xfId="29801"/>
    <cellStyle name="Normal 3 2 4 2 3 4 3" xfId="29802"/>
    <cellStyle name="Normal 3 2 4 2 3 5" xfId="29803"/>
    <cellStyle name="Normal 3 2 4 2 3 5 2" xfId="29804"/>
    <cellStyle name="Normal 3 2 4 2 3 5 3" xfId="29805"/>
    <cellStyle name="Normal 3 2 4 2 3 6" xfId="29806"/>
    <cellStyle name="Normal 3 2 4 2 3 7" xfId="29807"/>
    <cellStyle name="Normal 3 2 4 2 4" xfId="29808"/>
    <cellStyle name="Normal 3 2 4 2 4 2" xfId="29809"/>
    <cellStyle name="Normal 3 2 4 2 4 2 2" xfId="29810"/>
    <cellStyle name="Normal 3 2 4 2 4 2 3" xfId="29811"/>
    <cellStyle name="Normal 3 2 4 2 4 3" xfId="29812"/>
    <cellStyle name="Normal 3 2 4 2 4 3 2" xfId="29813"/>
    <cellStyle name="Normal 3 2 4 2 4 3 3" xfId="29814"/>
    <cellStyle name="Normal 3 2 4 2 4 4" xfId="29815"/>
    <cellStyle name="Normal 3 2 4 2 4 4 2" xfId="29816"/>
    <cellStyle name="Normal 3 2 4 2 4 4 3" xfId="29817"/>
    <cellStyle name="Normal 3 2 4 2 4 5" xfId="29818"/>
    <cellStyle name="Normal 3 2 4 2 4 5 2" xfId="29819"/>
    <cellStyle name="Normal 3 2 4 2 4 5 3" xfId="29820"/>
    <cellStyle name="Normal 3 2 4 2 4 6" xfId="29821"/>
    <cellStyle name="Normal 3 2 4 2 4 7" xfId="29822"/>
    <cellStyle name="Normal 3 2 4 2 5" xfId="29823"/>
    <cellStyle name="Normal 3 2 4 2 5 2" xfId="29824"/>
    <cellStyle name="Normal 3 2 4 2 5 2 2" xfId="29825"/>
    <cellStyle name="Normal 3 2 4 2 5 2 3" xfId="29826"/>
    <cellStyle name="Normal 3 2 4 2 5 3" xfId="29827"/>
    <cellStyle name="Normal 3 2 4 2 5 3 2" xfId="29828"/>
    <cellStyle name="Normal 3 2 4 2 5 3 3" xfId="29829"/>
    <cellStyle name="Normal 3 2 4 2 5 4" xfId="29830"/>
    <cellStyle name="Normal 3 2 4 2 5 4 2" xfId="29831"/>
    <cellStyle name="Normal 3 2 4 2 5 4 3" xfId="29832"/>
    <cellStyle name="Normal 3 2 4 2 5 5" xfId="29833"/>
    <cellStyle name="Normal 3 2 4 2 5 5 2" xfId="29834"/>
    <cellStyle name="Normal 3 2 4 2 5 5 3" xfId="29835"/>
    <cellStyle name="Normal 3 2 4 2 5 6" xfId="29836"/>
    <cellStyle name="Normal 3 2 4 2 5 7" xfId="29837"/>
    <cellStyle name="Normal 3 2 4 2 6" xfId="29838"/>
    <cellStyle name="Normal 3 2 4 2 6 2" xfId="29839"/>
    <cellStyle name="Normal 3 2 4 2 6 3" xfId="29840"/>
    <cellStyle name="Normal 3 2 4 2 7" xfId="29841"/>
    <cellStyle name="Normal 3 2 4 2 7 2" xfId="29842"/>
    <cellStyle name="Normal 3 2 4 2 7 3" xfId="29843"/>
    <cellStyle name="Normal 3 2 4 2 8" xfId="29844"/>
    <cellStyle name="Normal 3 2 4 2 8 2" xfId="29845"/>
    <cellStyle name="Normal 3 2 4 2 8 3" xfId="29846"/>
    <cellStyle name="Normal 3 2 4 2 9" xfId="29847"/>
    <cellStyle name="Normal 3 2 4 2 9 2" xfId="29848"/>
    <cellStyle name="Normal 3 2 4 2 9 3" xfId="29849"/>
    <cellStyle name="Normal 3 2 4 3" xfId="29850"/>
    <cellStyle name="Normal 3 2 4 3 2" xfId="29851"/>
    <cellStyle name="Normal 3 2 4 3 2 2" xfId="29852"/>
    <cellStyle name="Normal 3 2 4 3 2 2 2" xfId="29853"/>
    <cellStyle name="Normal 3 2 4 3 2 2 3" xfId="29854"/>
    <cellStyle name="Normal 3 2 4 3 2 3" xfId="29855"/>
    <cellStyle name="Normal 3 2 4 3 2 3 2" xfId="29856"/>
    <cellStyle name="Normal 3 2 4 3 2 3 3" xfId="29857"/>
    <cellStyle name="Normal 3 2 4 3 2 4" xfId="29858"/>
    <cellStyle name="Normal 3 2 4 3 2 4 2" xfId="29859"/>
    <cellStyle name="Normal 3 2 4 3 2 4 3" xfId="29860"/>
    <cellStyle name="Normal 3 2 4 3 2 5" xfId="29861"/>
    <cellStyle name="Normal 3 2 4 3 2 5 2" xfId="29862"/>
    <cellStyle name="Normal 3 2 4 3 2 5 3" xfId="29863"/>
    <cellStyle name="Normal 3 2 4 3 2 6" xfId="29864"/>
    <cellStyle name="Normal 3 2 4 3 2 7" xfId="29865"/>
    <cellStyle name="Normal 3 2 4 3 3" xfId="29866"/>
    <cellStyle name="Normal 3 2 4 3 3 2" xfId="29867"/>
    <cellStyle name="Normal 3 2 4 3 3 3" xfId="29868"/>
    <cellStyle name="Normal 3 2 4 3 4" xfId="29869"/>
    <cellStyle name="Normal 3 2 4 3 4 2" xfId="29870"/>
    <cellStyle name="Normal 3 2 4 3 4 3" xfId="29871"/>
    <cellStyle name="Normal 3 2 4 3 5" xfId="29872"/>
    <cellStyle name="Normal 3 2 4 3 5 2" xfId="29873"/>
    <cellStyle name="Normal 3 2 4 3 5 3" xfId="29874"/>
    <cellStyle name="Normal 3 2 4 3 6" xfId="29875"/>
    <cellStyle name="Normal 3 2 4 3 6 2" xfId="29876"/>
    <cellStyle name="Normal 3 2 4 3 6 3" xfId="29877"/>
    <cellStyle name="Normal 3 2 4 3 7" xfId="29878"/>
    <cellStyle name="Normal 3 2 4 3 8" xfId="29879"/>
    <cellStyle name="Normal 3 2 4 4" xfId="29880"/>
    <cellStyle name="Normal 3 2 4 4 2" xfId="29881"/>
    <cellStyle name="Normal 3 2 4 4 2 2" xfId="29882"/>
    <cellStyle name="Normal 3 2 4 4 2 2 2" xfId="29883"/>
    <cellStyle name="Normal 3 2 4 4 2 2 3" xfId="29884"/>
    <cellStyle name="Normal 3 2 4 4 2 3" xfId="29885"/>
    <cellStyle name="Normal 3 2 4 4 2 3 2" xfId="29886"/>
    <cellStyle name="Normal 3 2 4 4 2 3 3" xfId="29887"/>
    <cellStyle name="Normal 3 2 4 4 2 4" xfId="29888"/>
    <cellStyle name="Normal 3 2 4 4 2 4 2" xfId="29889"/>
    <cellStyle name="Normal 3 2 4 4 2 4 3" xfId="29890"/>
    <cellStyle name="Normal 3 2 4 4 2 5" xfId="29891"/>
    <cellStyle name="Normal 3 2 4 4 2 5 2" xfId="29892"/>
    <cellStyle name="Normal 3 2 4 4 2 5 3" xfId="29893"/>
    <cellStyle name="Normal 3 2 4 4 2 6" xfId="29894"/>
    <cellStyle name="Normal 3 2 4 4 2 7" xfId="29895"/>
    <cellStyle name="Normal 3 2 4 4 3" xfId="29896"/>
    <cellStyle name="Normal 3 2 4 4 3 2" xfId="29897"/>
    <cellStyle name="Normal 3 2 4 4 3 3" xfId="29898"/>
    <cellStyle name="Normal 3 2 4 4 4" xfId="29899"/>
    <cellStyle name="Normal 3 2 4 4 4 2" xfId="29900"/>
    <cellStyle name="Normal 3 2 4 4 4 3" xfId="29901"/>
    <cellStyle name="Normal 3 2 4 4 5" xfId="29902"/>
    <cellStyle name="Normal 3 2 4 4 5 2" xfId="29903"/>
    <cellStyle name="Normal 3 2 4 4 5 3" xfId="29904"/>
    <cellStyle name="Normal 3 2 4 4 6" xfId="29905"/>
    <cellStyle name="Normal 3 2 4 4 6 2" xfId="29906"/>
    <cellStyle name="Normal 3 2 4 4 6 3" xfId="29907"/>
    <cellStyle name="Normal 3 2 4 4 7" xfId="29908"/>
    <cellStyle name="Normal 3 2 4 4 8" xfId="29909"/>
    <cellStyle name="Normal 3 2 4 5" xfId="29910"/>
    <cellStyle name="Normal 3 2 4 5 2" xfId="29911"/>
    <cellStyle name="Normal 3 2 4 5 2 2" xfId="29912"/>
    <cellStyle name="Normal 3 2 4 5 2 3" xfId="29913"/>
    <cellStyle name="Normal 3 2 4 5 3" xfId="29914"/>
    <cellStyle name="Normal 3 2 4 5 3 2" xfId="29915"/>
    <cellStyle name="Normal 3 2 4 5 3 3" xfId="29916"/>
    <cellStyle name="Normal 3 2 4 5 4" xfId="29917"/>
    <cellStyle name="Normal 3 2 4 5 4 2" xfId="29918"/>
    <cellStyle name="Normal 3 2 4 5 4 3" xfId="29919"/>
    <cellStyle name="Normal 3 2 4 5 5" xfId="29920"/>
    <cellStyle name="Normal 3 2 4 5 5 2" xfId="29921"/>
    <cellStyle name="Normal 3 2 4 5 5 3" xfId="29922"/>
    <cellStyle name="Normal 3 2 4 5 6" xfId="29923"/>
    <cellStyle name="Normal 3 2 4 5 7" xfId="29924"/>
    <cellStyle name="Normal 3 2 4 6" xfId="29925"/>
    <cellStyle name="Normal 3 2 4 6 2" xfId="29926"/>
    <cellStyle name="Normal 3 2 4 6 2 2" xfId="29927"/>
    <cellStyle name="Normal 3 2 4 6 2 3" xfId="29928"/>
    <cellStyle name="Normal 3 2 4 6 3" xfId="29929"/>
    <cellStyle name="Normal 3 2 4 6 3 2" xfId="29930"/>
    <cellStyle name="Normal 3 2 4 6 3 3" xfId="29931"/>
    <cellStyle name="Normal 3 2 4 6 4" xfId="29932"/>
    <cellStyle name="Normal 3 2 4 6 4 2" xfId="29933"/>
    <cellStyle name="Normal 3 2 4 6 4 3" xfId="29934"/>
    <cellStyle name="Normal 3 2 4 6 5" xfId="29935"/>
    <cellStyle name="Normal 3 2 4 6 5 2" xfId="29936"/>
    <cellStyle name="Normal 3 2 4 6 5 3" xfId="29937"/>
    <cellStyle name="Normal 3 2 4 6 6" xfId="29938"/>
    <cellStyle name="Normal 3 2 4 6 7" xfId="29939"/>
    <cellStyle name="Normal 3 2 4 7" xfId="29940"/>
    <cellStyle name="Normal 3 2 4 7 2" xfId="29941"/>
    <cellStyle name="Normal 3 2 4 7 2 2" xfId="29942"/>
    <cellStyle name="Normal 3 2 4 7 2 3" xfId="29943"/>
    <cellStyle name="Normal 3 2 4 7 3" xfId="29944"/>
    <cellStyle name="Normal 3 2 4 7 3 2" xfId="29945"/>
    <cellStyle name="Normal 3 2 4 7 3 3" xfId="29946"/>
    <cellStyle name="Normal 3 2 4 7 4" xfId="29947"/>
    <cellStyle name="Normal 3 2 4 7 4 2" xfId="29948"/>
    <cellStyle name="Normal 3 2 4 7 4 3" xfId="29949"/>
    <cellStyle name="Normal 3 2 4 7 5" xfId="29950"/>
    <cellStyle name="Normal 3 2 4 7 5 2" xfId="29951"/>
    <cellStyle name="Normal 3 2 4 7 5 3" xfId="29952"/>
    <cellStyle name="Normal 3 2 4 7 6" xfId="29953"/>
    <cellStyle name="Normal 3 2 4 7 7" xfId="29954"/>
    <cellStyle name="Normal 3 2 4 8" xfId="29955"/>
    <cellStyle name="Normal 3 2 4 8 2" xfId="29956"/>
    <cellStyle name="Normal 3 2 4 8 2 2" xfId="29957"/>
    <cellStyle name="Normal 3 2 4 8 2 3" xfId="29958"/>
    <cellStyle name="Normal 3 2 4 8 3" xfId="29959"/>
    <cellStyle name="Normal 3 2 4 8 3 2" xfId="29960"/>
    <cellStyle name="Normal 3 2 4 8 3 3" xfId="29961"/>
    <cellStyle name="Normal 3 2 4 8 4" xfId="29962"/>
    <cellStyle name="Normal 3 2 4 8 4 2" xfId="29963"/>
    <cellStyle name="Normal 3 2 4 8 4 3" xfId="29964"/>
    <cellStyle name="Normal 3 2 4 8 5" xfId="29965"/>
    <cellStyle name="Normal 3 2 4 8 5 2" xfId="29966"/>
    <cellStyle name="Normal 3 2 4 8 5 3" xfId="29967"/>
    <cellStyle name="Normal 3 2 4 8 6" xfId="29968"/>
    <cellStyle name="Normal 3 2 4 8 7" xfId="29969"/>
    <cellStyle name="Normal 3 2 4 9" xfId="29970"/>
    <cellStyle name="Normal 3 2 4 9 2" xfId="29971"/>
    <cellStyle name="Normal 3 2 4 9 3" xfId="29972"/>
    <cellStyle name="Normal 3 2 5" xfId="29973"/>
    <cellStyle name="Normal 3 2 5 10" xfId="29974"/>
    <cellStyle name="Normal 3 2 5 11" xfId="29975"/>
    <cellStyle name="Normal 3 2 5 2" xfId="29976"/>
    <cellStyle name="Normal 3 2 5 2 2" xfId="29977"/>
    <cellStyle name="Normal 3 2 5 2 2 2" xfId="29978"/>
    <cellStyle name="Normal 3 2 5 2 2 2 2" xfId="29979"/>
    <cellStyle name="Normal 3 2 5 2 2 2 3" xfId="29980"/>
    <cellStyle name="Normal 3 2 5 2 2 3" xfId="29981"/>
    <cellStyle name="Normal 3 2 5 2 2 3 2" xfId="29982"/>
    <cellStyle name="Normal 3 2 5 2 2 3 3" xfId="29983"/>
    <cellStyle name="Normal 3 2 5 2 2 4" xfId="29984"/>
    <cellStyle name="Normal 3 2 5 2 2 4 2" xfId="29985"/>
    <cellStyle name="Normal 3 2 5 2 2 4 3" xfId="29986"/>
    <cellStyle name="Normal 3 2 5 2 2 5" xfId="29987"/>
    <cellStyle name="Normal 3 2 5 2 2 5 2" xfId="29988"/>
    <cellStyle name="Normal 3 2 5 2 2 5 3" xfId="29989"/>
    <cellStyle name="Normal 3 2 5 2 2 6" xfId="29990"/>
    <cellStyle name="Normal 3 2 5 2 2 7" xfId="29991"/>
    <cellStyle name="Normal 3 2 5 2 3" xfId="29992"/>
    <cellStyle name="Normal 3 2 5 2 3 2" xfId="29993"/>
    <cellStyle name="Normal 3 2 5 2 3 3" xfId="29994"/>
    <cellStyle name="Normal 3 2 5 2 4" xfId="29995"/>
    <cellStyle name="Normal 3 2 5 2 4 2" xfId="29996"/>
    <cellStyle name="Normal 3 2 5 2 4 3" xfId="29997"/>
    <cellStyle name="Normal 3 2 5 2 5" xfId="29998"/>
    <cellStyle name="Normal 3 2 5 2 5 2" xfId="29999"/>
    <cellStyle name="Normal 3 2 5 2 5 3" xfId="30000"/>
    <cellStyle name="Normal 3 2 5 2 6" xfId="30001"/>
    <cellStyle name="Normal 3 2 5 2 6 2" xfId="30002"/>
    <cellStyle name="Normal 3 2 5 2 6 3" xfId="30003"/>
    <cellStyle name="Normal 3 2 5 2 7" xfId="30004"/>
    <cellStyle name="Normal 3 2 5 2 8" xfId="30005"/>
    <cellStyle name="Normal 3 2 5 3" xfId="30006"/>
    <cellStyle name="Normal 3 2 5 3 2" xfId="30007"/>
    <cellStyle name="Normal 3 2 5 3 2 2" xfId="30008"/>
    <cellStyle name="Normal 3 2 5 3 2 3" xfId="30009"/>
    <cellStyle name="Normal 3 2 5 3 3" xfId="30010"/>
    <cellStyle name="Normal 3 2 5 3 3 2" xfId="30011"/>
    <cellStyle name="Normal 3 2 5 3 3 3" xfId="30012"/>
    <cellStyle name="Normal 3 2 5 3 4" xfId="30013"/>
    <cellStyle name="Normal 3 2 5 3 4 2" xfId="30014"/>
    <cellStyle name="Normal 3 2 5 3 4 3" xfId="30015"/>
    <cellStyle name="Normal 3 2 5 3 5" xfId="30016"/>
    <cellStyle name="Normal 3 2 5 3 5 2" xfId="30017"/>
    <cellStyle name="Normal 3 2 5 3 5 3" xfId="30018"/>
    <cellStyle name="Normal 3 2 5 3 6" xfId="30019"/>
    <cellStyle name="Normal 3 2 5 3 7" xfId="30020"/>
    <cellStyle name="Normal 3 2 5 4" xfId="30021"/>
    <cellStyle name="Normal 3 2 5 4 2" xfId="30022"/>
    <cellStyle name="Normal 3 2 5 4 2 2" xfId="30023"/>
    <cellStyle name="Normal 3 2 5 4 2 3" xfId="30024"/>
    <cellStyle name="Normal 3 2 5 4 3" xfId="30025"/>
    <cellStyle name="Normal 3 2 5 4 3 2" xfId="30026"/>
    <cellStyle name="Normal 3 2 5 4 3 3" xfId="30027"/>
    <cellStyle name="Normal 3 2 5 4 4" xfId="30028"/>
    <cellStyle name="Normal 3 2 5 4 4 2" xfId="30029"/>
    <cellStyle name="Normal 3 2 5 4 4 3" xfId="30030"/>
    <cellStyle name="Normal 3 2 5 4 5" xfId="30031"/>
    <cellStyle name="Normal 3 2 5 4 5 2" xfId="30032"/>
    <cellStyle name="Normal 3 2 5 4 5 3" xfId="30033"/>
    <cellStyle name="Normal 3 2 5 4 6" xfId="30034"/>
    <cellStyle name="Normal 3 2 5 4 7" xfId="30035"/>
    <cellStyle name="Normal 3 2 5 5" xfId="30036"/>
    <cellStyle name="Normal 3 2 5 5 2" xfId="30037"/>
    <cellStyle name="Normal 3 2 5 5 2 2" xfId="30038"/>
    <cellStyle name="Normal 3 2 5 5 2 3" xfId="30039"/>
    <cellStyle name="Normal 3 2 5 5 3" xfId="30040"/>
    <cellStyle name="Normal 3 2 5 5 3 2" xfId="30041"/>
    <cellStyle name="Normal 3 2 5 5 3 3" xfId="30042"/>
    <cellStyle name="Normal 3 2 5 5 4" xfId="30043"/>
    <cellStyle name="Normal 3 2 5 5 4 2" xfId="30044"/>
    <cellStyle name="Normal 3 2 5 5 4 3" xfId="30045"/>
    <cellStyle name="Normal 3 2 5 5 5" xfId="30046"/>
    <cellStyle name="Normal 3 2 5 5 5 2" xfId="30047"/>
    <cellStyle name="Normal 3 2 5 5 5 3" xfId="30048"/>
    <cellStyle name="Normal 3 2 5 5 6" xfId="30049"/>
    <cellStyle name="Normal 3 2 5 5 7" xfId="30050"/>
    <cellStyle name="Normal 3 2 5 6" xfId="30051"/>
    <cellStyle name="Normal 3 2 5 6 2" xfId="30052"/>
    <cellStyle name="Normal 3 2 5 6 3" xfId="30053"/>
    <cellStyle name="Normal 3 2 5 7" xfId="30054"/>
    <cellStyle name="Normal 3 2 5 7 2" xfId="30055"/>
    <cellStyle name="Normal 3 2 5 7 3" xfId="30056"/>
    <cellStyle name="Normal 3 2 5 8" xfId="30057"/>
    <cellStyle name="Normal 3 2 5 8 2" xfId="30058"/>
    <cellStyle name="Normal 3 2 5 8 3" xfId="30059"/>
    <cellStyle name="Normal 3 2 5 9" xfId="30060"/>
    <cellStyle name="Normal 3 2 5 9 2" xfId="30061"/>
    <cellStyle name="Normal 3 2 5 9 3" xfId="30062"/>
    <cellStyle name="Normal 3 2 6" xfId="30063"/>
    <cellStyle name="Normal 3 2 6 2" xfId="30064"/>
    <cellStyle name="Normal 3 2 6 2 2" xfId="30065"/>
    <cellStyle name="Normal 3 2 6 2 2 2" xfId="30066"/>
    <cellStyle name="Normal 3 2 6 2 2 3" xfId="30067"/>
    <cellStyle name="Normal 3 2 6 2 3" xfId="30068"/>
    <cellStyle name="Normal 3 2 6 2 3 2" xfId="30069"/>
    <cellStyle name="Normal 3 2 6 2 3 3" xfId="30070"/>
    <cellStyle name="Normal 3 2 6 2 4" xfId="30071"/>
    <cellStyle name="Normal 3 2 6 2 4 2" xfId="30072"/>
    <cellStyle name="Normal 3 2 6 2 4 3" xfId="30073"/>
    <cellStyle name="Normal 3 2 6 2 5" xfId="30074"/>
    <cellStyle name="Normal 3 2 6 2 5 2" xfId="30075"/>
    <cellStyle name="Normal 3 2 6 2 5 3" xfId="30076"/>
    <cellStyle name="Normal 3 2 6 2 6" xfId="30077"/>
    <cellStyle name="Normal 3 2 6 2 7" xfId="30078"/>
    <cellStyle name="Normal 3 2 6 3" xfId="30079"/>
    <cellStyle name="Normal 3 2 6 3 2" xfId="30080"/>
    <cellStyle name="Normal 3 2 6 3 3" xfId="30081"/>
    <cellStyle name="Normal 3 2 6 4" xfId="30082"/>
    <cellStyle name="Normal 3 2 6 4 2" xfId="30083"/>
    <cellStyle name="Normal 3 2 6 4 3" xfId="30084"/>
    <cellStyle name="Normal 3 2 6 5" xfId="30085"/>
    <cellStyle name="Normal 3 2 6 5 2" xfId="30086"/>
    <cellStyle name="Normal 3 2 6 5 3" xfId="30087"/>
    <cellStyle name="Normal 3 2 6 6" xfId="30088"/>
    <cellStyle name="Normal 3 2 6 6 2" xfId="30089"/>
    <cellStyle name="Normal 3 2 6 6 3" xfId="30090"/>
    <cellStyle name="Normal 3 2 6 7" xfId="30091"/>
    <cellStyle name="Normal 3 2 6 8" xfId="30092"/>
    <cellStyle name="Normal 3 2 7" xfId="30093"/>
    <cellStyle name="Normal 3 2 8" xfId="30094"/>
    <cellStyle name="Normal 3 2 8 2" xfId="30095"/>
    <cellStyle name="Normal 3 2 8 2 2" xfId="30096"/>
    <cellStyle name="Normal 3 2 8 2 2 2" xfId="30097"/>
    <cellStyle name="Normal 3 2 8 2 2 3" xfId="30098"/>
    <cellStyle name="Normal 3 2 8 2 3" xfId="30099"/>
    <cellStyle name="Normal 3 2 8 2 3 2" xfId="30100"/>
    <cellStyle name="Normal 3 2 8 2 3 3" xfId="30101"/>
    <cellStyle name="Normal 3 2 8 2 4" xfId="30102"/>
    <cellStyle name="Normal 3 2 8 2 4 2" xfId="30103"/>
    <cellStyle name="Normal 3 2 8 2 4 3" xfId="30104"/>
    <cellStyle name="Normal 3 2 8 2 5" xfId="30105"/>
    <cellStyle name="Normal 3 2 8 2 5 2" xfId="30106"/>
    <cellStyle name="Normal 3 2 8 2 5 3" xfId="30107"/>
    <cellStyle name="Normal 3 2 8 2 6" xfId="30108"/>
    <cellStyle name="Normal 3 2 8 2 7" xfId="30109"/>
    <cellStyle name="Normal 3 2 8 3" xfId="30110"/>
    <cellStyle name="Normal 3 2 8 3 2" xfId="30111"/>
    <cellStyle name="Normal 3 2 8 3 3" xfId="30112"/>
    <cellStyle name="Normal 3 2 8 4" xfId="30113"/>
    <cellStyle name="Normal 3 2 8 4 2" xfId="30114"/>
    <cellStyle name="Normal 3 2 8 4 3" xfId="30115"/>
    <cellStyle name="Normal 3 2 8 5" xfId="30116"/>
    <cellStyle name="Normal 3 2 8 5 2" xfId="30117"/>
    <cellStyle name="Normal 3 2 8 5 3" xfId="30118"/>
    <cellStyle name="Normal 3 2 8 6" xfId="30119"/>
    <cellStyle name="Normal 3 2 8 6 2" xfId="30120"/>
    <cellStyle name="Normal 3 2 8 6 3" xfId="30121"/>
    <cellStyle name="Normal 3 2 8 7" xfId="30122"/>
    <cellStyle name="Normal 3 2 8 8" xfId="30123"/>
    <cellStyle name="Normal 3 2 9" xfId="30124"/>
    <cellStyle name="Normal 3 2 9 2" xfId="30125"/>
    <cellStyle name="Normal 3 2 9 2 2" xfId="30126"/>
    <cellStyle name="Normal 3 2 9 2 2 2" xfId="30127"/>
    <cellStyle name="Normal 3 2 9 2 2 3" xfId="30128"/>
    <cellStyle name="Normal 3 2 9 2 3" xfId="30129"/>
    <cellStyle name="Normal 3 2 9 2 3 2" xfId="30130"/>
    <cellStyle name="Normal 3 2 9 2 3 3" xfId="30131"/>
    <cellStyle name="Normal 3 2 9 2 4" xfId="30132"/>
    <cellStyle name="Normal 3 2 9 2 4 2" xfId="30133"/>
    <cellStyle name="Normal 3 2 9 2 4 3" xfId="30134"/>
    <cellStyle name="Normal 3 2 9 2 5" xfId="30135"/>
    <cellStyle name="Normal 3 2 9 2 5 2" xfId="30136"/>
    <cellStyle name="Normal 3 2 9 2 5 3" xfId="30137"/>
    <cellStyle name="Normal 3 2 9 2 6" xfId="30138"/>
    <cellStyle name="Normal 3 2 9 2 7" xfId="30139"/>
    <cellStyle name="Normal 3 2 9 3" xfId="30140"/>
    <cellStyle name="Normal 3 2 9 3 2" xfId="30141"/>
    <cellStyle name="Normal 3 2 9 3 3" xfId="30142"/>
    <cellStyle name="Normal 3 2 9 4" xfId="30143"/>
    <cellStyle name="Normal 3 2 9 4 2" xfId="30144"/>
    <cellStyle name="Normal 3 2 9 4 3" xfId="30145"/>
    <cellStyle name="Normal 3 2 9 5" xfId="30146"/>
    <cellStyle name="Normal 3 2 9 5 2" xfId="30147"/>
    <cellStyle name="Normal 3 2 9 5 3" xfId="30148"/>
    <cellStyle name="Normal 3 2 9 6" xfId="30149"/>
    <cellStyle name="Normal 3 2 9 6 2" xfId="30150"/>
    <cellStyle name="Normal 3 2 9 6 3" xfId="30151"/>
    <cellStyle name="Normal 3 2 9 7" xfId="30152"/>
    <cellStyle name="Normal 3 2 9 8" xfId="30153"/>
    <cellStyle name="Normal 3 2_Exec Summ" xfId="30154"/>
    <cellStyle name="Normal 3 20" xfId="30155"/>
    <cellStyle name="Normal 3 21" xfId="28222"/>
    <cellStyle name="Normal 3 3" xfId="1059"/>
    <cellStyle name="Normal 3 3 10" xfId="30156"/>
    <cellStyle name="Normal 3 3 10 2" xfId="30157"/>
    <cellStyle name="Normal 3 3 10 2 2" xfId="30158"/>
    <cellStyle name="Normal 3 3 10 2 3" xfId="30159"/>
    <cellStyle name="Normal 3 3 10 3" xfId="30160"/>
    <cellStyle name="Normal 3 3 10 3 2" xfId="30161"/>
    <cellStyle name="Normal 3 3 10 3 3" xfId="30162"/>
    <cellStyle name="Normal 3 3 10 4" xfId="30163"/>
    <cellStyle name="Normal 3 3 10 4 2" xfId="30164"/>
    <cellStyle name="Normal 3 3 10 4 3" xfId="30165"/>
    <cellStyle name="Normal 3 3 10 5" xfId="30166"/>
    <cellStyle name="Normal 3 3 10 5 2" xfId="30167"/>
    <cellStyle name="Normal 3 3 10 5 3" xfId="30168"/>
    <cellStyle name="Normal 3 3 10 6" xfId="30169"/>
    <cellStyle name="Normal 3 3 10 7" xfId="30170"/>
    <cellStyle name="Normal 3 3 11" xfId="30171"/>
    <cellStyle name="Normal 3 3 11 2" xfId="30172"/>
    <cellStyle name="Normal 3 3 11 2 2" xfId="30173"/>
    <cellStyle name="Normal 3 3 11 2 3" xfId="30174"/>
    <cellStyle name="Normal 3 3 11 3" xfId="30175"/>
    <cellStyle name="Normal 3 3 11 3 2" xfId="30176"/>
    <cellStyle name="Normal 3 3 11 3 3" xfId="30177"/>
    <cellStyle name="Normal 3 3 11 4" xfId="30178"/>
    <cellStyle name="Normal 3 3 11 4 2" xfId="30179"/>
    <cellStyle name="Normal 3 3 11 4 3" xfId="30180"/>
    <cellStyle name="Normal 3 3 11 5" xfId="30181"/>
    <cellStyle name="Normal 3 3 11 5 2" xfId="30182"/>
    <cellStyle name="Normal 3 3 11 5 3" xfId="30183"/>
    <cellStyle name="Normal 3 3 11 6" xfId="30184"/>
    <cellStyle name="Normal 3 3 11 7" xfId="30185"/>
    <cellStyle name="Normal 3 3 12" xfId="30186"/>
    <cellStyle name="Normal 3 3 12 2" xfId="30187"/>
    <cellStyle name="Normal 3 3 12 3" xfId="30188"/>
    <cellStyle name="Normal 3 3 13" xfId="30189"/>
    <cellStyle name="Normal 3 3 13 2" xfId="30190"/>
    <cellStyle name="Normal 3 3 13 3" xfId="30191"/>
    <cellStyle name="Normal 3 3 14" xfId="30192"/>
    <cellStyle name="Normal 3 3 14 2" xfId="30193"/>
    <cellStyle name="Normal 3 3 14 3" xfId="30194"/>
    <cellStyle name="Normal 3 3 15" xfId="30195"/>
    <cellStyle name="Normal 3 3 15 2" xfId="30196"/>
    <cellStyle name="Normal 3 3 15 3" xfId="30197"/>
    <cellStyle name="Normal 3 3 16" xfId="30198"/>
    <cellStyle name="Normal 3 3 17" xfId="30199"/>
    <cellStyle name="Normal 3 3 2" xfId="1525"/>
    <cellStyle name="Normal 3 3 2 10" xfId="30200"/>
    <cellStyle name="Normal 3 3 2 10 2" xfId="30201"/>
    <cellStyle name="Normal 3 3 2 10 3" xfId="30202"/>
    <cellStyle name="Normal 3 3 2 11" xfId="30203"/>
    <cellStyle name="Normal 3 3 2 11 2" xfId="30204"/>
    <cellStyle name="Normal 3 3 2 11 3" xfId="30205"/>
    <cellStyle name="Normal 3 3 2 12" xfId="30206"/>
    <cellStyle name="Normal 3 3 2 12 2" xfId="30207"/>
    <cellStyle name="Normal 3 3 2 12 3" xfId="30208"/>
    <cellStyle name="Normal 3 3 2 13" xfId="30209"/>
    <cellStyle name="Normal 3 3 2 13 2" xfId="30210"/>
    <cellStyle name="Normal 3 3 2 13 3" xfId="30211"/>
    <cellStyle name="Normal 3 3 2 14" xfId="30212"/>
    <cellStyle name="Normal 3 3 2 15" xfId="30213"/>
    <cellStyle name="Normal 3 3 2 2" xfId="30214"/>
    <cellStyle name="Normal 3 3 2 2 10" xfId="30215"/>
    <cellStyle name="Normal 3 3 2 2 10 2" xfId="30216"/>
    <cellStyle name="Normal 3 3 2 2 10 3" xfId="30217"/>
    <cellStyle name="Normal 3 3 2 2 11" xfId="30218"/>
    <cellStyle name="Normal 3 3 2 2 11 2" xfId="30219"/>
    <cellStyle name="Normal 3 3 2 2 11 3" xfId="30220"/>
    <cellStyle name="Normal 3 3 2 2 12" xfId="30221"/>
    <cellStyle name="Normal 3 3 2 2 12 2" xfId="30222"/>
    <cellStyle name="Normal 3 3 2 2 12 3" xfId="30223"/>
    <cellStyle name="Normal 3 3 2 2 13" xfId="30224"/>
    <cellStyle name="Normal 3 3 2 2 14" xfId="30225"/>
    <cellStyle name="Normal 3 3 2 2 2" xfId="30226"/>
    <cellStyle name="Normal 3 3 2 2 2 10" xfId="30227"/>
    <cellStyle name="Normal 3 3 2 2 2 11" xfId="30228"/>
    <cellStyle name="Normal 3 3 2 2 2 2" xfId="30229"/>
    <cellStyle name="Normal 3 3 2 2 2 2 2" xfId="30230"/>
    <cellStyle name="Normal 3 3 2 2 2 2 2 2" xfId="30231"/>
    <cellStyle name="Normal 3 3 2 2 2 2 2 2 2" xfId="30232"/>
    <cellStyle name="Normal 3 3 2 2 2 2 2 2 3" xfId="30233"/>
    <cellStyle name="Normal 3 3 2 2 2 2 2 3" xfId="30234"/>
    <cellStyle name="Normal 3 3 2 2 2 2 2 3 2" xfId="30235"/>
    <cellStyle name="Normal 3 3 2 2 2 2 2 3 3" xfId="30236"/>
    <cellStyle name="Normal 3 3 2 2 2 2 2 4" xfId="30237"/>
    <cellStyle name="Normal 3 3 2 2 2 2 2 4 2" xfId="30238"/>
    <cellStyle name="Normal 3 3 2 2 2 2 2 4 3" xfId="30239"/>
    <cellStyle name="Normal 3 3 2 2 2 2 2 5" xfId="30240"/>
    <cellStyle name="Normal 3 3 2 2 2 2 2 5 2" xfId="30241"/>
    <cellStyle name="Normal 3 3 2 2 2 2 2 5 3" xfId="30242"/>
    <cellStyle name="Normal 3 3 2 2 2 2 2 6" xfId="30243"/>
    <cellStyle name="Normal 3 3 2 2 2 2 2 7" xfId="30244"/>
    <cellStyle name="Normal 3 3 2 2 2 2 3" xfId="30245"/>
    <cellStyle name="Normal 3 3 2 2 2 2 3 2" xfId="30246"/>
    <cellStyle name="Normal 3 3 2 2 2 2 3 3" xfId="30247"/>
    <cellStyle name="Normal 3 3 2 2 2 2 4" xfId="30248"/>
    <cellStyle name="Normal 3 3 2 2 2 2 4 2" xfId="30249"/>
    <cellStyle name="Normal 3 3 2 2 2 2 4 3" xfId="30250"/>
    <cellStyle name="Normal 3 3 2 2 2 2 5" xfId="30251"/>
    <cellStyle name="Normal 3 3 2 2 2 2 5 2" xfId="30252"/>
    <cellStyle name="Normal 3 3 2 2 2 2 5 3" xfId="30253"/>
    <cellStyle name="Normal 3 3 2 2 2 2 6" xfId="30254"/>
    <cellStyle name="Normal 3 3 2 2 2 2 6 2" xfId="30255"/>
    <cellStyle name="Normal 3 3 2 2 2 2 6 3" xfId="30256"/>
    <cellStyle name="Normal 3 3 2 2 2 2 7" xfId="30257"/>
    <cellStyle name="Normal 3 3 2 2 2 2 8" xfId="30258"/>
    <cellStyle name="Normal 3 3 2 2 2 3" xfId="30259"/>
    <cellStyle name="Normal 3 3 2 2 2 3 2" xfId="30260"/>
    <cellStyle name="Normal 3 3 2 2 2 3 2 2" xfId="30261"/>
    <cellStyle name="Normal 3 3 2 2 2 3 2 3" xfId="30262"/>
    <cellStyle name="Normal 3 3 2 2 2 3 3" xfId="30263"/>
    <cellStyle name="Normal 3 3 2 2 2 3 3 2" xfId="30264"/>
    <cellStyle name="Normal 3 3 2 2 2 3 3 3" xfId="30265"/>
    <cellStyle name="Normal 3 3 2 2 2 3 4" xfId="30266"/>
    <cellStyle name="Normal 3 3 2 2 2 3 4 2" xfId="30267"/>
    <cellStyle name="Normal 3 3 2 2 2 3 4 3" xfId="30268"/>
    <cellStyle name="Normal 3 3 2 2 2 3 5" xfId="30269"/>
    <cellStyle name="Normal 3 3 2 2 2 3 5 2" xfId="30270"/>
    <cellStyle name="Normal 3 3 2 2 2 3 5 3" xfId="30271"/>
    <cellStyle name="Normal 3 3 2 2 2 3 6" xfId="30272"/>
    <cellStyle name="Normal 3 3 2 2 2 3 7" xfId="30273"/>
    <cellStyle name="Normal 3 3 2 2 2 4" xfId="30274"/>
    <cellStyle name="Normal 3 3 2 2 2 4 2" xfId="30275"/>
    <cellStyle name="Normal 3 3 2 2 2 4 2 2" xfId="30276"/>
    <cellStyle name="Normal 3 3 2 2 2 4 2 3" xfId="30277"/>
    <cellStyle name="Normal 3 3 2 2 2 4 3" xfId="30278"/>
    <cellStyle name="Normal 3 3 2 2 2 4 3 2" xfId="30279"/>
    <cellStyle name="Normal 3 3 2 2 2 4 3 3" xfId="30280"/>
    <cellStyle name="Normal 3 3 2 2 2 4 4" xfId="30281"/>
    <cellStyle name="Normal 3 3 2 2 2 4 4 2" xfId="30282"/>
    <cellStyle name="Normal 3 3 2 2 2 4 4 3" xfId="30283"/>
    <cellStyle name="Normal 3 3 2 2 2 4 5" xfId="30284"/>
    <cellStyle name="Normal 3 3 2 2 2 4 5 2" xfId="30285"/>
    <cellStyle name="Normal 3 3 2 2 2 4 5 3" xfId="30286"/>
    <cellStyle name="Normal 3 3 2 2 2 4 6" xfId="30287"/>
    <cellStyle name="Normal 3 3 2 2 2 4 7" xfId="30288"/>
    <cellStyle name="Normal 3 3 2 2 2 5" xfId="30289"/>
    <cellStyle name="Normal 3 3 2 2 2 5 2" xfId="30290"/>
    <cellStyle name="Normal 3 3 2 2 2 5 2 2" xfId="30291"/>
    <cellStyle name="Normal 3 3 2 2 2 5 2 3" xfId="30292"/>
    <cellStyle name="Normal 3 3 2 2 2 5 3" xfId="30293"/>
    <cellStyle name="Normal 3 3 2 2 2 5 3 2" xfId="30294"/>
    <cellStyle name="Normal 3 3 2 2 2 5 3 3" xfId="30295"/>
    <cellStyle name="Normal 3 3 2 2 2 5 4" xfId="30296"/>
    <cellStyle name="Normal 3 3 2 2 2 5 4 2" xfId="30297"/>
    <cellStyle name="Normal 3 3 2 2 2 5 4 3" xfId="30298"/>
    <cellStyle name="Normal 3 3 2 2 2 5 5" xfId="30299"/>
    <cellStyle name="Normal 3 3 2 2 2 5 5 2" xfId="30300"/>
    <cellStyle name="Normal 3 3 2 2 2 5 5 3" xfId="30301"/>
    <cellStyle name="Normal 3 3 2 2 2 5 6" xfId="30302"/>
    <cellStyle name="Normal 3 3 2 2 2 5 7" xfId="30303"/>
    <cellStyle name="Normal 3 3 2 2 2 6" xfId="30304"/>
    <cellStyle name="Normal 3 3 2 2 2 6 2" xfId="30305"/>
    <cellStyle name="Normal 3 3 2 2 2 6 3" xfId="30306"/>
    <cellStyle name="Normal 3 3 2 2 2 7" xfId="30307"/>
    <cellStyle name="Normal 3 3 2 2 2 7 2" xfId="30308"/>
    <cellStyle name="Normal 3 3 2 2 2 7 3" xfId="30309"/>
    <cellStyle name="Normal 3 3 2 2 2 8" xfId="30310"/>
    <cellStyle name="Normal 3 3 2 2 2 8 2" xfId="30311"/>
    <cellStyle name="Normal 3 3 2 2 2 8 3" xfId="30312"/>
    <cellStyle name="Normal 3 3 2 2 2 9" xfId="30313"/>
    <cellStyle name="Normal 3 3 2 2 2 9 2" xfId="30314"/>
    <cellStyle name="Normal 3 3 2 2 2 9 3" xfId="30315"/>
    <cellStyle name="Normal 3 3 2 2 3" xfId="30316"/>
    <cellStyle name="Normal 3 3 2 2 3 2" xfId="30317"/>
    <cellStyle name="Normal 3 3 2 2 3 2 2" xfId="30318"/>
    <cellStyle name="Normal 3 3 2 2 3 2 2 2" xfId="30319"/>
    <cellStyle name="Normal 3 3 2 2 3 2 2 3" xfId="30320"/>
    <cellStyle name="Normal 3 3 2 2 3 2 3" xfId="30321"/>
    <cellStyle name="Normal 3 3 2 2 3 2 3 2" xfId="30322"/>
    <cellStyle name="Normal 3 3 2 2 3 2 3 3" xfId="30323"/>
    <cellStyle name="Normal 3 3 2 2 3 2 4" xfId="30324"/>
    <cellStyle name="Normal 3 3 2 2 3 2 4 2" xfId="30325"/>
    <cellStyle name="Normal 3 3 2 2 3 2 4 3" xfId="30326"/>
    <cellStyle name="Normal 3 3 2 2 3 2 5" xfId="30327"/>
    <cellStyle name="Normal 3 3 2 2 3 2 5 2" xfId="30328"/>
    <cellStyle name="Normal 3 3 2 2 3 2 5 3" xfId="30329"/>
    <cellStyle name="Normal 3 3 2 2 3 2 6" xfId="30330"/>
    <cellStyle name="Normal 3 3 2 2 3 2 7" xfId="30331"/>
    <cellStyle name="Normal 3 3 2 2 3 3" xfId="30332"/>
    <cellStyle name="Normal 3 3 2 2 3 3 2" xfId="30333"/>
    <cellStyle name="Normal 3 3 2 2 3 3 3" xfId="30334"/>
    <cellStyle name="Normal 3 3 2 2 3 4" xfId="30335"/>
    <cellStyle name="Normal 3 3 2 2 3 4 2" xfId="30336"/>
    <cellStyle name="Normal 3 3 2 2 3 4 3" xfId="30337"/>
    <cellStyle name="Normal 3 3 2 2 3 5" xfId="30338"/>
    <cellStyle name="Normal 3 3 2 2 3 5 2" xfId="30339"/>
    <cellStyle name="Normal 3 3 2 2 3 5 3" xfId="30340"/>
    <cellStyle name="Normal 3 3 2 2 3 6" xfId="30341"/>
    <cellStyle name="Normal 3 3 2 2 3 6 2" xfId="30342"/>
    <cellStyle name="Normal 3 3 2 2 3 6 3" xfId="30343"/>
    <cellStyle name="Normal 3 3 2 2 3 7" xfId="30344"/>
    <cellStyle name="Normal 3 3 2 2 3 8" xfId="30345"/>
    <cellStyle name="Normal 3 3 2 2 4" xfId="30346"/>
    <cellStyle name="Normal 3 3 2 2 4 2" xfId="30347"/>
    <cellStyle name="Normal 3 3 2 2 4 2 2" xfId="30348"/>
    <cellStyle name="Normal 3 3 2 2 4 2 2 2" xfId="30349"/>
    <cellStyle name="Normal 3 3 2 2 4 2 2 3" xfId="30350"/>
    <cellStyle name="Normal 3 3 2 2 4 2 3" xfId="30351"/>
    <cellStyle name="Normal 3 3 2 2 4 2 3 2" xfId="30352"/>
    <cellStyle name="Normal 3 3 2 2 4 2 3 3" xfId="30353"/>
    <cellStyle name="Normal 3 3 2 2 4 2 4" xfId="30354"/>
    <cellStyle name="Normal 3 3 2 2 4 2 4 2" xfId="30355"/>
    <cellStyle name="Normal 3 3 2 2 4 2 4 3" xfId="30356"/>
    <cellStyle name="Normal 3 3 2 2 4 2 5" xfId="30357"/>
    <cellStyle name="Normal 3 3 2 2 4 2 5 2" xfId="30358"/>
    <cellStyle name="Normal 3 3 2 2 4 2 5 3" xfId="30359"/>
    <cellStyle name="Normal 3 3 2 2 4 2 6" xfId="30360"/>
    <cellStyle name="Normal 3 3 2 2 4 2 7" xfId="30361"/>
    <cellStyle name="Normal 3 3 2 2 4 3" xfId="30362"/>
    <cellStyle name="Normal 3 3 2 2 4 3 2" xfId="30363"/>
    <cellStyle name="Normal 3 3 2 2 4 3 3" xfId="30364"/>
    <cellStyle name="Normal 3 3 2 2 4 4" xfId="30365"/>
    <cellStyle name="Normal 3 3 2 2 4 4 2" xfId="30366"/>
    <cellStyle name="Normal 3 3 2 2 4 4 3" xfId="30367"/>
    <cellStyle name="Normal 3 3 2 2 4 5" xfId="30368"/>
    <cellStyle name="Normal 3 3 2 2 4 5 2" xfId="30369"/>
    <cellStyle name="Normal 3 3 2 2 4 5 3" xfId="30370"/>
    <cellStyle name="Normal 3 3 2 2 4 6" xfId="30371"/>
    <cellStyle name="Normal 3 3 2 2 4 6 2" xfId="30372"/>
    <cellStyle name="Normal 3 3 2 2 4 6 3" xfId="30373"/>
    <cellStyle name="Normal 3 3 2 2 4 7" xfId="30374"/>
    <cellStyle name="Normal 3 3 2 2 4 8" xfId="30375"/>
    <cellStyle name="Normal 3 3 2 2 5" xfId="30376"/>
    <cellStyle name="Normal 3 3 2 2 5 2" xfId="30377"/>
    <cellStyle name="Normal 3 3 2 2 5 2 2" xfId="30378"/>
    <cellStyle name="Normal 3 3 2 2 5 2 3" xfId="30379"/>
    <cellStyle name="Normal 3 3 2 2 5 3" xfId="30380"/>
    <cellStyle name="Normal 3 3 2 2 5 3 2" xfId="30381"/>
    <cellStyle name="Normal 3 3 2 2 5 3 3" xfId="30382"/>
    <cellStyle name="Normal 3 3 2 2 5 4" xfId="30383"/>
    <cellStyle name="Normal 3 3 2 2 5 4 2" xfId="30384"/>
    <cellStyle name="Normal 3 3 2 2 5 4 3" xfId="30385"/>
    <cellStyle name="Normal 3 3 2 2 5 5" xfId="30386"/>
    <cellStyle name="Normal 3 3 2 2 5 5 2" xfId="30387"/>
    <cellStyle name="Normal 3 3 2 2 5 5 3" xfId="30388"/>
    <cellStyle name="Normal 3 3 2 2 5 6" xfId="30389"/>
    <cellStyle name="Normal 3 3 2 2 5 7" xfId="30390"/>
    <cellStyle name="Normal 3 3 2 2 6" xfId="30391"/>
    <cellStyle name="Normal 3 3 2 2 6 2" xfId="30392"/>
    <cellStyle name="Normal 3 3 2 2 6 2 2" xfId="30393"/>
    <cellStyle name="Normal 3 3 2 2 6 2 3" xfId="30394"/>
    <cellStyle name="Normal 3 3 2 2 6 3" xfId="30395"/>
    <cellStyle name="Normal 3 3 2 2 6 3 2" xfId="30396"/>
    <cellStyle name="Normal 3 3 2 2 6 3 3" xfId="30397"/>
    <cellStyle name="Normal 3 3 2 2 6 4" xfId="30398"/>
    <cellStyle name="Normal 3 3 2 2 6 4 2" xfId="30399"/>
    <cellStyle name="Normal 3 3 2 2 6 4 3" xfId="30400"/>
    <cellStyle name="Normal 3 3 2 2 6 5" xfId="30401"/>
    <cellStyle name="Normal 3 3 2 2 6 5 2" xfId="30402"/>
    <cellStyle name="Normal 3 3 2 2 6 5 3" xfId="30403"/>
    <cellStyle name="Normal 3 3 2 2 6 6" xfId="30404"/>
    <cellStyle name="Normal 3 3 2 2 6 7" xfId="30405"/>
    <cellStyle name="Normal 3 3 2 2 7" xfId="30406"/>
    <cellStyle name="Normal 3 3 2 2 7 2" xfId="30407"/>
    <cellStyle name="Normal 3 3 2 2 7 2 2" xfId="30408"/>
    <cellStyle name="Normal 3 3 2 2 7 2 3" xfId="30409"/>
    <cellStyle name="Normal 3 3 2 2 7 3" xfId="30410"/>
    <cellStyle name="Normal 3 3 2 2 7 3 2" xfId="30411"/>
    <cellStyle name="Normal 3 3 2 2 7 3 3" xfId="30412"/>
    <cellStyle name="Normal 3 3 2 2 7 4" xfId="30413"/>
    <cellStyle name="Normal 3 3 2 2 7 4 2" xfId="30414"/>
    <cellStyle name="Normal 3 3 2 2 7 4 3" xfId="30415"/>
    <cellStyle name="Normal 3 3 2 2 7 5" xfId="30416"/>
    <cellStyle name="Normal 3 3 2 2 7 5 2" xfId="30417"/>
    <cellStyle name="Normal 3 3 2 2 7 5 3" xfId="30418"/>
    <cellStyle name="Normal 3 3 2 2 7 6" xfId="30419"/>
    <cellStyle name="Normal 3 3 2 2 7 7" xfId="30420"/>
    <cellStyle name="Normal 3 3 2 2 8" xfId="30421"/>
    <cellStyle name="Normal 3 3 2 2 8 2" xfId="30422"/>
    <cellStyle name="Normal 3 3 2 2 8 2 2" xfId="30423"/>
    <cellStyle name="Normal 3 3 2 2 8 2 3" xfId="30424"/>
    <cellStyle name="Normal 3 3 2 2 8 3" xfId="30425"/>
    <cellStyle name="Normal 3 3 2 2 8 3 2" xfId="30426"/>
    <cellStyle name="Normal 3 3 2 2 8 3 3" xfId="30427"/>
    <cellStyle name="Normal 3 3 2 2 8 4" xfId="30428"/>
    <cellStyle name="Normal 3 3 2 2 8 4 2" xfId="30429"/>
    <cellStyle name="Normal 3 3 2 2 8 4 3" xfId="30430"/>
    <cellStyle name="Normal 3 3 2 2 8 5" xfId="30431"/>
    <cellStyle name="Normal 3 3 2 2 8 5 2" xfId="30432"/>
    <cellStyle name="Normal 3 3 2 2 8 5 3" xfId="30433"/>
    <cellStyle name="Normal 3 3 2 2 8 6" xfId="30434"/>
    <cellStyle name="Normal 3 3 2 2 8 7" xfId="30435"/>
    <cellStyle name="Normal 3 3 2 2 9" xfId="30436"/>
    <cellStyle name="Normal 3 3 2 2 9 2" xfId="30437"/>
    <cellStyle name="Normal 3 3 2 2 9 3" xfId="30438"/>
    <cellStyle name="Normal 3 3 2 3" xfId="30439"/>
    <cellStyle name="Normal 3 3 2 3 10" xfId="30440"/>
    <cellStyle name="Normal 3 3 2 3 11" xfId="30441"/>
    <cellStyle name="Normal 3 3 2 3 2" xfId="30442"/>
    <cellStyle name="Normal 3 3 2 3 2 2" xfId="30443"/>
    <cellStyle name="Normal 3 3 2 3 2 2 2" xfId="30444"/>
    <cellStyle name="Normal 3 3 2 3 2 2 2 2" xfId="30445"/>
    <cellStyle name="Normal 3 3 2 3 2 2 2 3" xfId="30446"/>
    <cellStyle name="Normal 3 3 2 3 2 2 3" xfId="30447"/>
    <cellStyle name="Normal 3 3 2 3 2 2 3 2" xfId="30448"/>
    <cellStyle name="Normal 3 3 2 3 2 2 3 3" xfId="30449"/>
    <cellStyle name="Normal 3 3 2 3 2 2 4" xfId="30450"/>
    <cellStyle name="Normal 3 3 2 3 2 2 4 2" xfId="30451"/>
    <cellStyle name="Normal 3 3 2 3 2 2 4 3" xfId="30452"/>
    <cellStyle name="Normal 3 3 2 3 2 2 5" xfId="30453"/>
    <cellStyle name="Normal 3 3 2 3 2 2 5 2" xfId="30454"/>
    <cellStyle name="Normal 3 3 2 3 2 2 5 3" xfId="30455"/>
    <cellStyle name="Normal 3 3 2 3 2 2 6" xfId="30456"/>
    <cellStyle name="Normal 3 3 2 3 2 2 7" xfId="30457"/>
    <cellStyle name="Normal 3 3 2 3 2 3" xfId="30458"/>
    <cellStyle name="Normal 3 3 2 3 2 3 2" xfId="30459"/>
    <cellStyle name="Normal 3 3 2 3 2 3 3" xfId="30460"/>
    <cellStyle name="Normal 3 3 2 3 2 4" xfId="30461"/>
    <cellStyle name="Normal 3 3 2 3 2 4 2" xfId="30462"/>
    <cellStyle name="Normal 3 3 2 3 2 4 3" xfId="30463"/>
    <cellStyle name="Normal 3 3 2 3 2 5" xfId="30464"/>
    <cellStyle name="Normal 3 3 2 3 2 5 2" xfId="30465"/>
    <cellStyle name="Normal 3 3 2 3 2 5 3" xfId="30466"/>
    <cellStyle name="Normal 3 3 2 3 2 6" xfId="30467"/>
    <cellStyle name="Normal 3 3 2 3 2 6 2" xfId="30468"/>
    <cellStyle name="Normal 3 3 2 3 2 6 3" xfId="30469"/>
    <cellStyle name="Normal 3 3 2 3 2 7" xfId="30470"/>
    <cellStyle name="Normal 3 3 2 3 2 8" xfId="30471"/>
    <cellStyle name="Normal 3 3 2 3 3" xfId="30472"/>
    <cellStyle name="Normal 3 3 2 3 3 2" xfId="30473"/>
    <cellStyle name="Normal 3 3 2 3 3 2 2" xfId="30474"/>
    <cellStyle name="Normal 3 3 2 3 3 2 3" xfId="30475"/>
    <cellStyle name="Normal 3 3 2 3 3 3" xfId="30476"/>
    <cellStyle name="Normal 3 3 2 3 3 3 2" xfId="30477"/>
    <cellStyle name="Normal 3 3 2 3 3 3 3" xfId="30478"/>
    <cellStyle name="Normal 3 3 2 3 3 4" xfId="30479"/>
    <cellStyle name="Normal 3 3 2 3 3 4 2" xfId="30480"/>
    <cellStyle name="Normal 3 3 2 3 3 4 3" xfId="30481"/>
    <cellStyle name="Normal 3 3 2 3 3 5" xfId="30482"/>
    <cellStyle name="Normal 3 3 2 3 3 5 2" xfId="30483"/>
    <cellStyle name="Normal 3 3 2 3 3 5 3" xfId="30484"/>
    <cellStyle name="Normal 3 3 2 3 3 6" xfId="30485"/>
    <cellStyle name="Normal 3 3 2 3 3 7" xfId="30486"/>
    <cellStyle name="Normal 3 3 2 3 4" xfId="30487"/>
    <cellStyle name="Normal 3 3 2 3 4 2" xfId="30488"/>
    <cellStyle name="Normal 3 3 2 3 4 2 2" xfId="30489"/>
    <cellStyle name="Normal 3 3 2 3 4 2 3" xfId="30490"/>
    <cellStyle name="Normal 3 3 2 3 4 3" xfId="30491"/>
    <cellStyle name="Normal 3 3 2 3 4 3 2" xfId="30492"/>
    <cellStyle name="Normal 3 3 2 3 4 3 3" xfId="30493"/>
    <cellStyle name="Normal 3 3 2 3 4 4" xfId="30494"/>
    <cellStyle name="Normal 3 3 2 3 4 4 2" xfId="30495"/>
    <cellStyle name="Normal 3 3 2 3 4 4 3" xfId="30496"/>
    <cellStyle name="Normal 3 3 2 3 4 5" xfId="30497"/>
    <cellStyle name="Normal 3 3 2 3 4 5 2" xfId="30498"/>
    <cellStyle name="Normal 3 3 2 3 4 5 3" xfId="30499"/>
    <cellStyle name="Normal 3 3 2 3 4 6" xfId="30500"/>
    <cellStyle name="Normal 3 3 2 3 4 7" xfId="30501"/>
    <cellStyle name="Normal 3 3 2 3 5" xfId="30502"/>
    <cellStyle name="Normal 3 3 2 3 5 2" xfId="30503"/>
    <cellStyle name="Normal 3 3 2 3 5 2 2" xfId="30504"/>
    <cellStyle name="Normal 3 3 2 3 5 2 3" xfId="30505"/>
    <cellStyle name="Normal 3 3 2 3 5 3" xfId="30506"/>
    <cellStyle name="Normal 3 3 2 3 5 3 2" xfId="30507"/>
    <cellStyle name="Normal 3 3 2 3 5 3 3" xfId="30508"/>
    <cellStyle name="Normal 3 3 2 3 5 4" xfId="30509"/>
    <cellStyle name="Normal 3 3 2 3 5 4 2" xfId="30510"/>
    <cellStyle name="Normal 3 3 2 3 5 4 3" xfId="30511"/>
    <cellStyle name="Normal 3 3 2 3 5 5" xfId="30512"/>
    <cellStyle name="Normal 3 3 2 3 5 5 2" xfId="30513"/>
    <cellStyle name="Normal 3 3 2 3 5 5 3" xfId="30514"/>
    <cellStyle name="Normal 3 3 2 3 5 6" xfId="30515"/>
    <cellStyle name="Normal 3 3 2 3 5 7" xfId="30516"/>
    <cellStyle name="Normal 3 3 2 3 6" xfId="30517"/>
    <cellStyle name="Normal 3 3 2 3 6 2" xfId="30518"/>
    <cellStyle name="Normal 3 3 2 3 6 3" xfId="30519"/>
    <cellStyle name="Normal 3 3 2 3 7" xfId="30520"/>
    <cellStyle name="Normal 3 3 2 3 7 2" xfId="30521"/>
    <cellStyle name="Normal 3 3 2 3 7 3" xfId="30522"/>
    <cellStyle name="Normal 3 3 2 3 8" xfId="30523"/>
    <cellStyle name="Normal 3 3 2 3 8 2" xfId="30524"/>
    <cellStyle name="Normal 3 3 2 3 8 3" xfId="30525"/>
    <cellStyle name="Normal 3 3 2 3 9" xfId="30526"/>
    <cellStyle name="Normal 3 3 2 3 9 2" xfId="30527"/>
    <cellStyle name="Normal 3 3 2 3 9 3" xfId="30528"/>
    <cellStyle name="Normal 3 3 2 4" xfId="30529"/>
    <cellStyle name="Normal 3 3 2 4 2" xfId="30530"/>
    <cellStyle name="Normal 3 3 2 4 2 2" xfId="30531"/>
    <cellStyle name="Normal 3 3 2 4 2 2 2" xfId="30532"/>
    <cellStyle name="Normal 3 3 2 4 2 2 3" xfId="30533"/>
    <cellStyle name="Normal 3 3 2 4 2 3" xfId="30534"/>
    <cellStyle name="Normal 3 3 2 4 2 3 2" xfId="30535"/>
    <cellStyle name="Normal 3 3 2 4 2 3 3" xfId="30536"/>
    <cellStyle name="Normal 3 3 2 4 2 4" xfId="30537"/>
    <cellStyle name="Normal 3 3 2 4 2 4 2" xfId="30538"/>
    <cellStyle name="Normal 3 3 2 4 2 4 3" xfId="30539"/>
    <cellStyle name="Normal 3 3 2 4 2 5" xfId="30540"/>
    <cellStyle name="Normal 3 3 2 4 2 5 2" xfId="30541"/>
    <cellStyle name="Normal 3 3 2 4 2 5 3" xfId="30542"/>
    <cellStyle name="Normal 3 3 2 4 2 6" xfId="30543"/>
    <cellStyle name="Normal 3 3 2 4 2 7" xfId="30544"/>
    <cellStyle name="Normal 3 3 2 4 3" xfId="30545"/>
    <cellStyle name="Normal 3 3 2 4 3 2" xfId="30546"/>
    <cellStyle name="Normal 3 3 2 4 3 3" xfId="30547"/>
    <cellStyle name="Normal 3 3 2 4 4" xfId="30548"/>
    <cellStyle name="Normal 3 3 2 4 4 2" xfId="30549"/>
    <cellStyle name="Normal 3 3 2 4 4 3" xfId="30550"/>
    <cellStyle name="Normal 3 3 2 4 5" xfId="30551"/>
    <cellStyle name="Normal 3 3 2 4 5 2" xfId="30552"/>
    <cellStyle name="Normal 3 3 2 4 5 3" xfId="30553"/>
    <cellStyle name="Normal 3 3 2 4 6" xfId="30554"/>
    <cellStyle name="Normal 3 3 2 4 6 2" xfId="30555"/>
    <cellStyle name="Normal 3 3 2 4 6 3" xfId="30556"/>
    <cellStyle name="Normal 3 3 2 4 7" xfId="30557"/>
    <cellStyle name="Normal 3 3 2 4 8" xfId="30558"/>
    <cellStyle name="Normal 3 3 2 5" xfId="30559"/>
    <cellStyle name="Normal 3 3 2 5 2" xfId="30560"/>
    <cellStyle name="Normal 3 3 2 5 2 2" xfId="30561"/>
    <cellStyle name="Normal 3 3 2 5 2 2 2" xfId="30562"/>
    <cellStyle name="Normal 3 3 2 5 2 2 3" xfId="30563"/>
    <cellStyle name="Normal 3 3 2 5 2 3" xfId="30564"/>
    <cellStyle name="Normal 3 3 2 5 2 3 2" xfId="30565"/>
    <cellStyle name="Normal 3 3 2 5 2 3 3" xfId="30566"/>
    <cellStyle name="Normal 3 3 2 5 2 4" xfId="30567"/>
    <cellStyle name="Normal 3 3 2 5 2 4 2" xfId="30568"/>
    <cellStyle name="Normal 3 3 2 5 2 4 3" xfId="30569"/>
    <cellStyle name="Normal 3 3 2 5 2 5" xfId="30570"/>
    <cellStyle name="Normal 3 3 2 5 2 5 2" xfId="30571"/>
    <cellStyle name="Normal 3 3 2 5 2 5 3" xfId="30572"/>
    <cellStyle name="Normal 3 3 2 5 2 6" xfId="30573"/>
    <cellStyle name="Normal 3 3 2 5 2 7" xfId="30574"/>
    <cellStyle name="Normal 3 3 2 5 3" xfId="30575"/>
    <cellStyle name="Normal 3 3 2 5 3 2" xfId="30576"/>
    <cellStyle name="Normal 3 3 2 5 3 3" xfId="30577"/>
    <cellStyle name="Normal 3 3 2 5 4" xfId="30578"/>
    <cellStyle name="Normal 3 3 2 5 4 2" xfId="30579"/>
    <cellStyle name="Normal 3 3 2 5 4 3" xfId="30580"/>
    <cellStyle name="Normal 3 3 2 5 5" xfId="30581"/>
    <cellStyle name="Normal 3 3 2 5 5 2" xfId="30582"/>
    <cellStyle name="Normal 3 3 2 5 5 3" xfId="30583"/>
    <cellStyle name="Normal 3 3 2 5 6" xfId="30584"/>
    <cellStyle name="Normal 3 3 2 5 6 2" xfId="30585"/>
    <cellStyle name="Normal 3 3 2 5 6 3" xfId="30586"/>
    <cellStyle name="Normal 3 3 2 5 7" xfId="30587"/>
    <cellStyle name="Normal 3 3 2 5 8" xfId="30588"/>
    <cellStyle name="Normal 3 3 2 6" xfId="30589"/>
    <cellStyle name="Normal 3 3 2 6 2" xfId="30590"/>
    <cellStyle name="Normal 3 3 2 6 2 2" xfId="30591"/>
    <cellStyle name="Normal 3 3 2 6 2 3" xfId="30592"/>
    <cellStyle name="Normal 3 3 2 6 3" xfId="30593"/>
    <cellStyle name="Normal 3 3 2 6 3 2" xfId="30594"/>
    <cellStyle name="Normal 3 3 2 6 3 3" xfId="30595"/>
    <cellStyle name="Normal 3 3 2 6 4" xfId="30596"/>
    <cellStyle name="Normal 3 3 2 6 4 2" xfId="30597"/>
    <cellStyle name="Normal 3 3 2 6 4 3" xfId="30598"/>
    <cellStyle name="Normal 3 3 2 6 5" xfId="30599"/>
    <cellStyle name="Normal 3 3 2 6 5 2" xfId="30600"/>
    <cellStyle name="Normal 3 3 2 6 5 3" xfId="30601"/>
    <cellStyle name="Normal 3 3 2 6 6" xfId="30602"/>
    <cellStyle name="Normal 3 3 2 6 7" xfId="30603"/>
    <cellStyle name="Normal 3 3 2 7" xfId="30604"/>
    <cellStyle name="Normal 3 3 2 7 2" xfId="30605"/>
    <cellStyle name="Normal 3 3 2 7 2 2" xfId="30606"/>
    <cellStyle name="Normal 3 3 2 7 2 3" xfId="30607"/>
    <cellStyle name="Normal 3 3 2 7 3" xfId="30608"/>
    <cellStyle name="Normal 3 3 2 7 3 2" xfId="30609"/>
    <cellStyle name="Normal 3 3 2 7 3 3" xfId="30610"/>
    <cellStyle name="Normal 3 3 2 7 4" xfId="30611"/>
    <cellStyle name="Normal 3 3 2 7 4 2" xfId="30612"/>
    <cellStyle name="Normal 3 3 2 7 4 3" xfId="30613"/>
    <cellStyle name="Normal 3 3 2 7 5" xfId="30614"/>
    <cellStyle name="Normal 3 3 2 7 5 2" xfId="30615"/>
    <cellStyle name="Normal 3 3 2 7 5 3" xfId="30616"/>
    <cellStyle name="Normal 3 3 2 7 6" xfId="30617"/>
    <cellStyle name="Normal 3 3 2 7 7" xfId="30618"/>
    <cellStyle name="Normal 3 3 2 8" xfId="30619"/>
    <cellStyle name="Normal 3 3 2 8 2" xfId="30620"/>
    <cellStyle name="Normal 3 3 2 8 2 2" xfId="30621"/>
    <cellStyle name="Normal 3 3 2 8 2 3" xfId="30622"/>
    <cellStyle name="Normal 3 3 2 8 3" xfId="30623"/>
    <cellStyle name="Normal 3 3 2 8 3 2" xfId="30624"/>
    <cellStyle name="Normal 3 3 2 8 3 3" xfId="30625"/>
    <cellStyle name="Normal 3 3 2 8 4" xfId="30626"/>
    <cellStyle name="Normal 3 3 2 8 4 2" xfId="30627"/>
    <cellStyle name="Normal 3 3 2 8 4 3" xfId="30628"/>
    <cellStyle name="Normal 3 3 2 8 5" xfId="30629"/>
    <cellStyle name="Normal 3 3 2 8 5 2" xfId="30630"/>
    <cellStyle name="Normal 3 3 2 8 5 3" xfId="30631"/>
    <cellStyle name="Normal 3 3 2 8 6" xfId="30632"/>
    <cellStyle name="Normal 3 3 2 8 7" xfId="30633"/>
    <cellStyle name="Normal 3 3 2 9" xfId="30634"/>
    <cellStyle name="Normal 3 3 2 9 2" xfId="30635"/>
    <cellStyle name="Normal 3 3 2 9 2 2" xfId="30636"/>
    <cellStyle name="Normal 3 3 2 9 2 3" xfId="30637"/>
    <cellStyle name="Normal 3 3 2 9 3" xfId="30638"/>
    <cellStyle name="Normal 3 3 2 9 3 2" xfId="30639"/>
    <cellStyle name="Normal 3 3 2 9 3 3" xfId="30640"/>
    <cellStyle name="Normal 3 3 2 9 4" xfId="30641"/>
    <cellStyle name="Normal 3 3 2 9 4 2" xfId="30642"/>
    <cellStyle name="Normal 3 3 2 9 4 3" xfId="30643"/>
    <cellStyle name="Normal 3 3 2 9 5" xfId="30644"/>
    <cellStyle name="Normal 3 3 2 9 5 2" xfId="30645"/>
    <cellStyle name="Normal 3 3 2 9 5 3" xfId="30646"/>
    <cellStyle name="Normal 3 3 2 9 6" xfId="30647"/>
    <cellStyle name="Normal 3 3 2 9 7" xfId="30648"/>
    <cellStyle name="Normal 3 3 3" xfId="30649"/>
    <cellStyle name="Normal 3 3 3 10" xfId="30650"/>
    <cellStyle name="Normal 3 3 3 10 2" xfId="30651"/>
    <cellStyle name="Normal 3 3 3 10 3" xfId="30652"/>
    <cellStyle name="Normal 3 3 3 11" xfId="30653"/>
    <cellStyle name="Normal 3 3 3 11 2" xfId="30654"/>
    <cellStyle name="Normal 3 3 3 11 3" xfId="30655"/>
    <cellStyle name="Normal 3 3 3 12" xfId="30656"/>
    <cellStyle name="Normal 3 3 3 12 2" xfId="30657"/>
    <cellStyle name="Normal 3 3 3 12 3" xfId="30658"/>
    <cellStyle name="Normal 3 3 3 13" xfId="30659"/>
    <cellStyle name="Normal 3 3 3 14" xfId="30660"/>
    <cellStyle name="Normal 3 3 3 2" xfId="30661"/>
    <cellStyle name="Normal 3 3 3 2 10" xfId="30662"/>
    <cellStyle name="Normal 3 3 3 2 11" xfId="30663"/>
    <cellStyle name="Normal 3 3 3 2 2" xfId="30664"/>
    <cellStyle name="Normal 3 3 3 2 2 2" xfId="30665"/>
    <cellStyle name="Normal 3 3 3 2 2 2 2" xfId="30666"/>
    <cellStyle name="Normal 3 3 3 2 2 2 2 2" xfId="30667"/>
    <cellStyle name="Normal 3 3 3 2 2 2 2 3" xfId="30668"/>
    <cellStyle name="Normal 3 3 3 2 2 2 3" xfId="30669"/>
    <cellStyle name="Normal 3 3 3 2 2 2 3 2" xfId="30670"/>
    <cellStyle name="Normal 3 3 3 2 2 2 3 3" xfId="30671"/>
    <cellStyle name="Normal 3 3 3 2 2 2 4" xfId="30672"/>
    <cellStyle name="Normal 3 3 3 2 2 2 4 2" xfId="30673"/>
    <cellStyle name="Normal 3 3 3 2 2 2 4 3" xfId="30674"/>
    <cellStyle name="Normal 3 3 3 2 2 2 5" xfId="30675"/>
    <cellStyle name="Normal 3 3 3 2 2 2 5 2" xfId="30676"/>
    <cellStyle name="Normal 3 3 3 2 2 2 5 3" xfId="30677"/>
    <cellStyle name="Normal 3 3 3 2 2 2 6" xfId="30678"/>
    <cellStyle name="Normal 3 3 3 2 2 2 7" xfId="30679"/>
    <cellStyle name="Normal 3 3 3 2 2 3" xfId="30680"/>
    <cellStyle name="Normal 3 3 3 2 2 3 2" xfId="30681"/>
    <cellStyle name="Normal 3 3 3 2 2 3 3" xfId="30682"/>
    <cellStyle name="Normal 3 3 3 2 2 4" xfId="30683"/>
    <cellStyle name="Normal 3 3 3 2 2 4 2" xfId="30684"/>
    <cellStyle name="Normal 3 3 3 2 2 4 3" xfId="30685"/>
    <cellStyle name="Normal 3 3 3 2 2 5" xfId="30686"/>
    <cellStyle name="Normal 3 3 3 2 2 5 2" xfId="30687"/>
    <cellStyle name="Normal 3 3 3 2 2 5 3" xfId="30688"/>
    <cellStyle name="Normal 3 3 3 2 2 6" xfId="30689"/>
    <cellStyle name="Normal 3 3 3 2 2 6 2" xfId="30690"/>
    <cellStyle name="Normal 3 3 3 2 2 6 3" xfId="30691"/>
    <cellStyle name="Normal 3 3 3 2 2 7" xfId="30692"/>
    <cellStyle name="Normal 3 3 3 2 2 8" xfId="30693"/>
    <cellStyle name="Normal 3 3 3 2 3" xfId="30694"/>
    <cellStyle name="Normal 3 3 3 2 3 2" xfId="30695"/>
    <cellStyle name="Normal 3 3 3 2 3 2 2" xfId="30696"/>
    <cellStyle name="Normal 3 3 3 2 3 2 3" xfId="30697"/>
    <cellStyle name="Normal 3 3 3 2 3 3" xfId="30698"/>
    <cellStyle name="Normal 3 3 3 2 3 3 2" xfId="30699"/>
    <cellStyle name="Normal 3 3 3 2 3 3 3" xfId="30700"/>
    <cellStyle name="Normal 3 3 3 2 3 4" xfId="30701"/>
    <cellStyle name="Normal 3 3 3 2 3 4 2" xfId="30702"/>
    <cellStyle name="Normal 3 3 3 2 3 4 3" xfId="30703"/>
    <cellStyle name="Normal 3 3 3 2 3 5" xfId="30704"/>
    <cellStyle name="Normal 3 3 3 2 3 5 2" xfId="30705"/>
    <cellStyle name="Normal 3 3 3 2 3 5 3" xfId="30706"/>
    <cellStyle name="Normal 3 3 3 2 3 6" xfId="30707"/>
    <cellStyle name="Normal 3 3 3 2 3 7" xfId="30708"/>
    <cellStyle name="Normal 3 3 3 2 4" xfId="30709"/>
    <cellStyle name="Normal 3 3 3 2 4 2" xfId="30710"/>
    <cellStyle name="Normal 3 3 3 2 4 2 2" xfId="30711"/>
    <cellStyle name="Normal 3 3 3 2 4 2 3" xfId="30712"/>
    <cellStyle name="Normal 3 3 3 2 4 3" xfId="30713"/>
    <cellStyle name="Normal 3 3 3 2 4 3 2" xfId="30714"/>
    <cellStyle name="Normal 3 3 3 2 4 3 3" xfId="30715"/>
    <cellStyle name="Normal 3 3 3 2 4 4" xfId="30716"/>
    <cellStyle name="Normal 3 3 3 2 4 4 2" xfId="30717"/>
    <cellStyle name="Normal 3 3 3 2 4 4 3" xfId="30718"/>
    <cellStyle name="Normal 3 3 3 2 4 5" xfId="30719"/>
    <cellStyle name="Normal 3 3 3 2 4 5 2" xfId="30720"/>
    <cellStyle name="Normal 3 3 3 2 4 5 3" xfId="30721"/>
    <cellStyle name="Normal 3 3 3 2 4 6" xfId="30722"/>
    <cellStyle name="Normal 3 3 3 2 4 7" xfId="30723"/>
    <cellStyle name="Normal 3 3 3 2 5" xfId="30724"/>
    <cellStyle name="Normal 3 3 3 2 5 2" xfId="30725"/>
    <cellStyle name="Normal 3 3 3 2 5 2 2" xfId="30726"/>
    <cellStyle name="Normal 3 3 3 2 5 2 3" xfId="30727"/>
    <cellStyle name="Normal 3 3 3 2 5 3" xfId="30728"/>
    <cellStyle name="Normal 3 3 3 2 5 3 2" xfId="30729"/>
    <cellStyle name="Normal 3 3 3 2 5 3 3" xfId="30730"/>
    <cellStyle name="Normal 3 3 3 2 5 4" xfId="30731"/>
    <cellStyle name="Normal 3 3 3 2 5 4 2" xfId="30732"/>
    <cellStyle name="Normal 3 3 3 2 5 4 3" xfId="30733"/>
    <cellStyle name="Normal 3 3 3 2 5 5" xfId="30734"/>
    <cellStyle name="Normal 3 3 3 2 5 5 2" xfId="30735"/>
    <cellStyle name="Normal 3 3 3 2 5 5 3" xfId="30736"/>
    <cellStyle name="Normal 3 3 3 2 5 6" xfId="30737"/>
    <cellStyle name="Normal 3 3 3 2 5 7" xfId="30738"/>
    <cellStyle name="Normal 3 3 3 2 6" xfId="30739"/>
    <cellStyle name="Normal 3 3 3 2 6 2" xfId="30740"/>
    <cellStyle name="Normal 3 3 3 2 6 3" xfId="30741"/>
    <cellStyle name="Normal 3 3 3 2 7" xfId="30742"/>
    <cellStyle name="Normal 3 3 3 2 7 2" xfId="30743"/>
    <cellStyle name="Normal 3 3 3 2 7 3" xfId="30744"/>
    <cellStyle name="Normal 3 3 3 2 8" xfId="30745"/>
    <cellStyle name="Normal 3 3 3 2 8 2" xfId="30746"/>
    <cellStyle name="Normal 3 3 3 2 8 3" xfId="30747"/>
    <cellStyle name="Normal 3 3 3 2 9" xfId="30748"/>
    <cellStyle name="Normal 3 3 3 2 9 2" xfId="30749"/>
    <cellStyle name="Normal 3 3 3 2 9 3" xfId="30750"/>
    <cellStyle name="Normal 3 3 3 3" xfId="30751"/>
    <cellStyle name="Normal 3 3 3 3 2" xfId="30752"/>
    <cellStyle name="Normal 3 3 3 3 2 2" xfId="30753"/>
    <cellStyle name="Normal 3 3 3 3 2 2 2" xfId="30754"/>
    <cellStyle name="Normal 3 3 3 3 2 2 3" xfId="30755"/>
    <cellStyle name="Normal 3 3 3 3 2 3" xfId="30756"/>
    <cellStyle name="Normal 3 3 3 3 2 3 2" xfId="30757"/>
    <cellStyle name="Normal 3 3 3 3 2 3 3" xfId="30758"/>
    <cellStyle name="Normal 3 3 3 3 2 4" xfId="30759"/>
    <cellStyle name="Normal 3 3 3 3 2 4 2" xfId="30760"/>
    <cellStyle name="Normal 3 3 3 3 2 4 3" xfId="30761"/>
    <cellStyle name="Normal 3 3 3 3 2 5" xfId="30762"/>
    <cellStyle name="Normal 3 3 3 3 2 5 2" xfId="30763"/>
    <cellStyle name="Normal 3 3 3 3 2 5 3" xfId="30764"/>
    <cellStyle name="Normal 3 3 3 3 2 6" xfId="30765"/>
    <cellStyle name="Normal 3 3 3 3 2 7" xfId="30766"/>
    <cellStyle name="Normal 3 3 3 3 3" xfId="30767"/>
    <cellStyle name="Normal 3 3 3 3 3 2" xfId="30768"/>
    <cellStyle name="Normal 3 3 3 3 3 3" xfId="30769"/>
    <cellStyle name="Normal 3 3 3 3 4" xfId="30770"/>
    <cellStyle name="Normal 3 3 3 3 4 2" xfId="30771"/>
    <cellStyle name="Normal 3 3 3 3 4 3" xfId="30772"/>
    <cellStyle name="Normal 3 3 3 3 5" xfId="30773"/>
    <cellStyle name="Normal 3 3 3 3 5 2" xfId="30774"/>
    <cellStyle name="Normal 3 3 3 3 5 3" xfId="30775"/>
    <cellStyle name="Normal 3 3 3 3 6" xfId="30776"/>
    <cellStyle name="Normal 3 3 3 3 6 2" xfId="30777"/>
    <cellStyle name="Normal 3 3 3 3 6 3" xfId="30778"/>
    <cellStyle name="Normal 3 3 3 3 7" xfId="30779"/>
    <cellStyle name="Normal 3 3 3 3 8" xfId="30780"/>
    <cellStyle name="Normal 3 3 3 4" xfId="30781"/>
    <cellStyle name="Normal 3 3 3 4 2" xfId="30782"/>
    <cellStyle name="Normal 3 3 3 4 2 2" xfId="30783"/>
    <cellStyle name="Normal 3 3 3 4 2 2 2" xfId="30784"/>
    <cellStyle name="Normal 3 3 3 4 2 2 3" xfId="30785"/>
    <cellStyle name="Normal 3 3 3 4 2 3" xfId="30786"/>
    <cellStyle name="Normal 3 3 3 4 2 3 2" xfId="30787"/>
    <cellStyle name="Normal 3 3 3 4 2 3 3" xfId="30788"/>
    <cellStyle name="Normal 3 3 3 4 2 4" xfId="30789"/>
    <cellStyle name="Normal 3 3 3 4 2 4 2" xfId="30790"/>
    <cellStyle name="Normal 3 3 3 4 2 4 3" xfId="30791"/>
    <cellStyle name="Normal 3 3 3 4 2 5" xfId="30792"/>
    <cellStyle name="Normal 3 3 3 4 2 5 2" xfId="30793"/>
    <cellStyle name="Normal 3 3 3 4 2 5 3" xfId="30794"/>
    <cellStyle name="Normal 3 3 3 4 2 6" xfId="30795"/>
    <cellStyle name="Normal 3 3 3 4 2 7" xfId="30796"/>
    <cellStyle name="Normal 3 3 3 4 3" xfId="30797"/>
    <cellStyle name="Normal 3 3 3 4 3 2" xfId="30798"/>
    <cellStyle name="Normal 3 3 3 4 3 3" xfId="30799"/>
    <cellStyle name="Normal 3 3 3 4 4" xfId="30800"/>
    <cellStyle name="Normal 3 3 3 4 4 2" xfId="30801"/>
    <cellStyle name="Normal 3 3 3 4 4 3" xfId="30802"/>
    <cellStyle name="Normal 3 3 3 4 5" xfId="30803"/>
    <cellStyle name="Normal 3 3 3 4 5 2" xfId="30804"/>
    <cellStyle name="Normal 3 3 3 4 5 3" xfId="30805"/>
    <cellStyle name="Normal 3 3 3 4 6" xfId="30806"/>
    <cellStyle name="Normal 3 3 3 4 6 2" xfId="30807"/>
    <cellStyle name="Normal 3 3 3 4 6 3" xfId="30808"/>
    <cellStyle name="Normal 3 3 3 4 7" xfId="30809"/>
    <cellStyle name="Normal 3 3 3 4 8" xfId="30810"/>
    <cellStyle name="Normal 3 3 3 5" xfId="30811"/>
    <cellStyle name="Normal 3 3 3 5 2" xfId="30812"/>
    <cellStyle name="Normal 3 3 3 5 2 2" xfId="30813"/>
    <cellStyle name="Normal 3 3 3 5 2 3" xfId="30814"/>
    <cellStyle name="Normal 3 3 3 5 3" xfId="30815"/>
    <cellStyle name="Normal 3 3 3 5 3 2" xfId="30816"/>
    <cellStyle name="Normal 3 3 3 5 3 3" xfId="30817"/>
    <cellStyle name="Normal 3 3 3 5 4" xfId="30818"/>
    <cellStyle name="Normal 3 3 3 5 4 2" xfId="30819"/>
    <cellStyle name="Normal 3 3 3 5 4 3" xfId="30820"/>
    <cellStyle name="Normal 3 3 3 5 5" xfId="30821"/>
    <cellStyle name="Normal 3 3 3 5 5 2" xfId="30822"/>
    <cellStyle name="Normal 3 3 3 5 5 3" xfId="30823"/>
    <cellStyle name="Normal 3 3 3 5 6" xfId="30824"/>
    <cellStyle name="Normal 3 3 3 5 7" xfId="30825"/>
    <cellStyle name="Normal 3 3 3 6" xfId="30826"/>
    <cellStyle name="Normal 3 3 3 6 2" xfId="30827"/>
    <cellStyle name="Normal 3 3 3 6 2 2" xfId="30828"/>
    <cellStyle name="Normal 3 3 3 6 2 3" xfId="30829"/>
    <cellStyle name="Normal 3 3 3 6 3" xfId="30830"/>
    <cellStyle name="Normal 3 3 3 6 3 2" xfId="30831"/>
    <cellStyle name="Normal 3 3 3 6 3 3" xfId="30832"/>
    <cellStyle name="Normal 3 3 3 6 4" xfId="30833"/>
    <cellStyle name="Normal 3 3 3 6 4 2" xfId="30834"/>
    <cellStyle name="Normal 3 3 3 6 4 3" xfId="30835"/>
    <cellStyle name="Normal 3 3 3 6 5" xfId="30836"/>
    <cellStyle name="Normal 3 3 3 6 5 2" xfId="30837"/>
    <cellStyle name="Normal 3 3 3 6 5 3" xfId="30838"/>
    <cellStyle name="Normal 3 3 3 6 6" xfId="30839"/>
    <cellStyle name="Normal 3 3 3 6 7" xfId="30840"/>
    <cellStyle name="Normal 3 3 3 7" xfId="30841"/>
    <cellStyle name="Normal 3 3 3 7 2" xfId="30842"/>
    <cellStyle name="Normal 3 3 3 7 2 2" xfId="30843"/>
    <cellStyle name="Normal 3 3 3 7 2 3" xfId="30844"/>
    <cellStyle name="Normal 3 3 3 7 3" xfId="30845"/>
    <cellStyle name="Normal 3 3 3 7 3 2" xfId="30846"/>
    <cellStyle name="Normal 3 3 3 7 3 3" xfId="30847"/>
    <cellStyle name="Normal 3 3 3 7 4" xfId="30848"/>
    <cellStyle name="Normal 3 3 3 7 4 2" xfId="30849"/>
    <cellStyle name="Normal 3 3 3 7 4 3" xfId="30850"/>
    <cellStyle name="Normal 3 3 3 7 5" xfId="30851"/>
    <cellStyle name="Normal 3 3 3 7 5 2" xfId="30852"/>
    <cellStyle name="Normal 3 3 3 7 5 3" xfId="30853"/>
    <cellStyle name="Normal 3 3 3 7 6" xfId="30854"/>
    <cellStyle name="Normal 3 3 3 7 7" xfId="30855"/>
    <cellStyle name="Normal 3 3 3 8" xfId="30856"/>
    <cellStyle name="Normal 3 3 3 8 2" xfId="30857"/>
    <cellStyle name="Normal 3 3 3 8 2 2" xfId="30858"/>
    <cellStyle name="Normal 3 3 3 8 2 3" xfId="30859"/>
    <cellStyle name="Normal 3 3 3 8 3" xfId="30860"/>
    <cellStyle name="Normal 3 3 3 8 3 2" xfId="30861"/>
    <cellStyle name="Normal 3 3 3 8 3 3" xfId="30862"/>
    <cellStyle name="Normal 3 3 3 8 4" xfId="30863"/>
    <cellStyle name="Normal 3 3 3 8 4 2" xfId="30864"/>
    <cellStyle name="Normal 3 3 3 8 4 3" xfId="30865"/>
    <cellStyle name="Normal 3 3 3 8 5" xfId="30866"/>
    <cellStyle name="Normal 3 3 3 8 5 2" xfId="30867"/>
    <cellStyle name="Normal 3 3 3 8 5 3" xfId="30868"/>
    <cellStyle name="Normal 3 3 3 8 6" xfId="30869"/>
    <cellStyle name="Normal 3 3 3 8 7" xfId="30870"/>
    <cellStyle name="Normal 3 3 3 9" xfId="30871"/>
    <cellStyle name="Normal 3 3 3 9 2" xfId="30872"/>
    <cellStyle name="Normal 3 3 3 9 3" xfId="30873"/>
    <cellStyle name="Normal 3 3 4" xfId="30874"/>
    <cellStyle name="Normal 3 3 4 10" xfId="30875"/>
    <cellStyle name="Normal 3 3 4 11" xfId="30876"/>
    <cellStyle name="Normal 3 3 4 2" xfId="30877"/>
    <cellStyle name="Normal 3 3 4 2 2" xfId="30878"/>
    <cellStyle name="Normal 3 3 4 2 2 2" xfId="30879"/>
    <cellStyle name="Normal 3 3 4 2 2 2 2" xfId="30880"/>
    <cellStyle name="Normal 3 3 4 2 2 2 3" xfId="30881"/>
    <cellStyle name="Normal 3 3 4 2 2 3" xfId="30882"/>
    <cellStyle name="Normal 3 3 4 2 2 3 2" xfId="30883"/>
    <cellStyle name="Normal 3 3 4 2 2 3 3" xfId="30884"/>
    <cellStyle name="Normal 3 3 4 2 2 4" xfId="30885"/>
    <cellStyle name="Normal 3 3 4 2 2 4 2" xfId="30886"/>
    <cellStyle name="Normal 3 3 4 2 2 4 3" xfId="30887"/>
    <cellStyle name="Normal 3 3 4 2 2 5" xfId="30888"/>
    <cellStyle name="Normal 3 3 4 2 2 5 2" xfId="30889"/>
    <cellStyle name="Normal 3 3 4 2 2 5 3" xfId="30890"/>
    <cellStyle name="Normal 3 3 4 2 2 6" xfId="30891"/>
    <cellStyle name="Normal 3 3 4 2 2 7" xfId="30892"/>
    <cellStyle name="Normal 3 3 4 2 3" xfId="30893"/>
    <cellStyle name="Normal 3 3 4 2 3 2" xfId="30894"/>
    <cellStyle name="Normal 3 3 4 2 3 3" xfId="30895"/>
    <cellStyle name="Normal 3 3 4 2 4" xfId="30896"/>
    <cellStyle name="Normal 3 3 4 2 4 2" xfId="30897"/>
    <cellStyle name="Normal 3 3 4 2 4 3" xfId="30898"/>
    <cellStyle name="Normal 3 3 4 2 5" xfId="30899"/>
    <cellStyle name="Normal 3 3 4 2 5 2" xfId="30900"/>
    <cellStyle name="Normal 3 3 4 2 5 3" xfId="30901"/>
    <cellStyle name="Normal 3 3 4 2 6" xfId="30902"/>
    <cellStyle name="Normal 3 3 4 2 6 2" xfId="30903"/>
    <cellStyle name="Normal 3 3 4 2 6 3" xfId="30904"/>
    <cellStyle name="Normal 3 3 4 2 7" xfId="30905"/>
    <cellStyle name="Normal 3 3 4 2 8" xfId="30906"/>
    <cellStyle name="Normal 3 3 4 3" xfId="30907"/>
    <cellStyle name="Normal 3 3 4 3 2" xfId="30908"/>
    <cellStyle name="Normal 3 3 4 3 2 2" xfId="30909"/>
    <cellStyle name="Normal 3 3 4 3 2 3" xfId="30910"/>
    <cellStyle name="Normal 3 3 4 3 3" xfId="30911"/>
    <cellStyle name="Normal 3 3 4 3 3 2" xfId="30912"/>
    <cellStyle name="Normal 3 3 4 3 3 3" xfId="30913"/>
    <cellStyle name="Normal 3 3 4 3 4" xfId="30914"/>
    <cellStyle name="Normal 3 3 4 3 4 2" xfId="30915"/>
    <cellStyle name="Normal 3 3 4 3 4 3" xfId="30916"/>
    <cellStyle name="Normal 3 3 4 3 5" xfId="30917"/>
    <cellStyle name="Normal 3 3 4 3 5 2" xfId="30918"/>
    <cellStyle name="Normal 3 3 4 3 5 3" xfId="30919"/>
    <cellStyle name="Normal 3 3 4 3 6" xfId="30920"/>
    <cellStyle name="Normal 3 3 4 3 7" xfId="30921"/>
    <cellStyle name="Normal 3 3 4 4" xfId="30922"/>
    <cellStyle name="Normal 3 3 4 4 2" xfId="30923"/>
    <cellStyle name="Normal 3 3 4 4 2 2" xfId="30924"/>
    <cellStyle name="Normal 3 3 4 4 2 3" xfId="30925"/>
    <cellStyle name="Normal 3 3 4 4 3" xfId="30926"/>
    <cellStyle name="Normal 3 3 4 4 3 2" xfId="30927"/>
    <cellStyle name="Normal 3 3 4 4 3 3" xfId="30928"/>
    <cellStyle name="Normal 3 3 4 4 4" xfId="30929"/>
    <cellStyle name="Normal 3 3 4 4 4 2" xfId="30930"/>
    <cellStyle name="Normal 3 3 4 4 4 3" xfId="30931"/>
    <cellStyle name="Normal 3 3 4 4 5" xfId="30932"/>
    <cellStyle name="Normal 3 3 4 4 5 2" xfId="30933"/>
    <cellStyle name="Normal 3 3 4 4 5 3" xfId="30934"/>
    <cellStyle name="Normal 3 3 4 4 6" xfId="30935"/>
    <cellStyle name="Normal 3 3 4 4 7" xfId="30936"/>
    <cellStyle name="Normal 3 3 4 5" xfId="30937"/>
    <cellStyle name="Normal 3 3 4 5 2" xfId="30938"/>
    <cellStyle name="Normal 3 3 4 5 2 2" xfId="30939"/>
    <cellStyle name="Normal 3 3 4 5 2 3" xfId="30940"/>
    <cellStyle name="Normal 3 3 4 5 3" xfId="30941"/>
    <cellStyle name="Normal 3 3 4 5 3 2" xfId="30942"/>
    <cellStyle name="Normal 3 3 4 5 3 3" xfId="30943"/>
    <cellStyle name="Normal 3 3 4 5 4" xfId="30944"/>
    <cellStyle name="Normal 3 3 4 5 4 2" xfId="30945"/>
    <cellStyle name="Normal 3 3 4 5 4 3" xfId="30946"/>
    <cellStyle name="Normal 3 3 4 5 5" xfId="30947"/>
    <cellStyle name="Normal 3 3 4 5 5 2" xfId="30948"/>
    <cellStyle name="Normal 3 3 4 5 5 3" xfId="30949"/>
    <cellStyle name="Normal 3 3 4 5 6" xfId="30950"/>
    <cellStyle name="Normal 3 3 4 5 7" xfId="30951"/>
    <cellStyle name="Normal 3 3 4 6" xfId="30952"/>
    <cellStyle name="Normal 3 3 4 6 2" xfId="30953"/>
    <cellStyle name="Normal 3 3 4 6 3" xfId="30954"/>
    <cellStyle name="Normal 3 3 4 7" xfId="30955"/>
    <cellStyle name="Normal 3 3 4 7 2" xfId="30956"/>
    <cellStyle name="Normal 3 3 4 7 3" xfId="30957"/>
    <cellStyle name="Normal 3 3 4 8" xfId="30958"/>
    <cellStyle name="Normal 3 3 4 8 2" xfId="30959"/>
    <cellStyle name="Normal 3 3 4 8 3" xfId="30960"/>
    <cellStyle name="Normal 3 3 4 9" xfId="30961"/>
    <cellStyle name="Normal 3 3 4 9 2" xfId="30962"/>
    <cellStyle name="Normal 3 3 4 9 3" xfId="30963"/>
    <cellStyle name="Normal 3 3 5" xfId="30964"/>
    <cellStyle name="Normal 3 3 5 2" xfId="30965"/>
    <cellStyle name="Normal 3 3 5 2 2" xfId="30966"/>
    <cellStyle name="Normal 3 3 5 2 2 2" xfId="30967"/>
    <cellStyle name="Normal 3 3 5 2 2 3" xfId="30968"/>
    <cellStyle name="Normal 3 3 5 2 3" xfId="30969"/>
    <cellStyle name="Normal 3 3 5 2 3 2" xfId="30970"/>
    <cellStyle name="Normal 3 3 5 2 3 3" xfId="30971"/>
    <cellStyle name="Normal 3 3 5 2 4" xfId="30972"/>
    <cellStyle name="Normal 3 3 5 2 4 2" xfId="30973"/>
    <cellStyle name="Normal 3 3 5 2 4 3" xfId="30974"/>
    <cellStyle name="Normal 3 3 5 2 5" xfId="30975"/>
    <cellStyle name="Normal 3 3 5 2 5 2" xfId="30976"/>
    <cellStyle name="Normal 3 3 5 2 5 3" xfId="30977"/>
    <cellStyle name="Normal 3 3 5 2 6" xfId="30978"/>
    <cellStyle name="Normal 3 3 5 2 7" xfId="30979"/>
    <cellStyle name="Normal 3 3 5 3" xfId="30980"/>
    <cellStyle name="Normal 3 3 5 3 2" xfId="30981"/>
    <cellStyle name="Normal 3 3 5 3 3" xfId="30982"/>
    <cellStyle name="Normal 3 3 5 4" xfId="30983"/>
    <cellStyle name="Normal 3 3 5 4 2" xfId="30984"/>
    <cellStyle name="Normal 3 3 5 4 3" xfId="30985"/>
    <cellStyle name="Normal 3 3 5 5" xfId="30986"/>
    <cellStyle name="Normal 3 3 5 5 2" xfId="30987"/>
    <cellStyle name="Normal 3 3 5 5 3" xfId="30988"/>
    <cellStyle name="Normal 3 3 5 6" xfId="30989"/>
    <cellStyle name="Normal 3 3 5 6 2" xfId="30990"/>
    <cellStyle name="Normal 3 3 5 6 3" xfId="30991"/>
    <cellStyle name="Normal 3 3 5 7" xfId="30992"/>
    <cellStyle name="Normal 3 3 5 8" xfId="30993"/>
    <cellStyle name="Normal 3 3 6" xfId="30994"/>
    <cellStyle name="Normal 3 3 7" xfId="30995"/>
    <cellStyle name="Normal 3 3 7 2" xfId="30996"/>
    <cellStyle name="Normal 3 3 7 2 2" xfId="30997"/>
    <cellStyle name="Normal 3 3 7 2 2 2" xfId="30998"/>
    <cellStyle name="Normal 3 3 7 2 2 3" xfId="30999"/>
    <cellStyle name="Normal 3 3 7 2 3" xfId="31000"/>
    <cellStyle name="Normal 3 3 7 2 3 2" xfId="31001"/>
    <cellStyle name="Normal 3 3 7 2 3 3" xfId="31002"/>
    <cellStyle name="Normal 3 3 7 2 4" xfId="31003"/>
    <cellStyle name="Normal 3 3 7 2 4 2" xfId="31004"/>
    <cellStyle name="Normal 3 3 7 2 4 3" xfId="31005"/>
    <cellStyle name="Normal 3 3 7 2 5" xfId="31006"/>
    <cellStyle name="Normal 3 3 7 2 5 2" xfId="31007"/>
    <cellStyle name="Normal 3 3 7 2 5 3" xfId="31008"/>
    <cellStyle name="Normal 3 3 7 2 6" xfId="31009"/>
    <cellStyle name="Normal 3 3 7 2 7" xfId="31010"/>
    <cellStyle name="Normal 3 3 7 3" xfId="31011"/>
    <cellStyle name="Normal 3 3 7 3 2" xfId="31012"/>
    <cellStyle name="Normal 3 3 7 3 3" xfId="31013"/>
    <cellStyle name="Normal 3 3 7 4" xfId="31014"/>
    <cellStyle name="Normal 3 3 7 4 2" xfId="31015"/>
    <cellStyle name="Normal 3 3 7 4 3" xfId="31016"/>
    <cellStyle name="Normal 3 3 7 5" xfId="31017"/>
    <cellStyle name="Normal 3 3 7 5 2" xfId="31018"/>
    <cellStyle name="Normal 3 3 7 5 3" xfId="31019"/>
    <cellStyle name="Normal 3 3 7 6" xfId="31020"/>
    <cellStyle name="Normal 3 3 7 6 2" xfId="31021"/>
    <cellStyle name="Normal 3 3 7 6 3" xfId="31022"/>
    <cellStyle name="Normal 3 3 7 7" xfId="31023"/>
    <cellStyle name="Normal 3 3 7 8" xfId="31024"/>
    <cellStyle name="Normal 3 3 8" xfId="31025"/>
    <cellStyle name="Normal 3 3 8 2" xfId="31026"/>
    <cellStyle name="Normal 3 3 8 2 2" xfId="31027"/>
    <cellStyle name="Normal 3 3 8 2 3" xfId="31028"/>
    <cellStyle name="Normal 3 3 8 3" xfId="31029"/>
    <cellStyle name="Normal 3 3 8 3 2" xfId="31030"/>
    <cellStyle name="Normal 3 3 8 3 3" xfId="31031"/>
    <cellStyle name="Normal 3 3 8 4" xfId="31032"/>
    <cellStyle name="Normal 3 3 8 4 2" xfId="31033"/>
    <cellStyle name="Normal 3 3 8 4 3" xfId="31034"/>
    <cellStyle name="Normal 3 3 8 5" xfId="31035"/>
    <cellStyle name="Normal 3 3 8 5 2" xfId="31036"/>
    <cellStyle name="Normal 3 3 8 5 3" xfId="31037"/>
    <cellStyle name="Normal 3 3 8 6" xfId="31038"/>
    <cellStyle name="Normal 3 3 8 7" xfId="31039"/>
    <cellStyle name="Normal 3 3 9" xfId="31040"/>
    <cellStyle name="Normal 3 3 9 2" xfId="31041"/>
    <cellStyle name="Normal 3 3 9 2 2" xfId="31042"/>
    <cellStyle name="Normal 3 3 9 2 3" xfId="31043"/>
    <cellStyle name="Normal 3 3 9 3" xfId="31044"/>
    <cellStyle name="Normal 3 3 9 3 2" xfId="31045"/>
    <cellStyle name="Normal 3 3 9 3 3" xfId="31046"/>
    <cellStyle name="Normal 3 3 9 4" xfId="31047"/>
    <cellStyle name="Normal 3 3 9 4 2" xfId="31048"/>
    <cellStyle name="Normal 3 3 9 4 3" xfId="31049"/>
    <cellStyle name="Normal 3 3 9 5" xfId="31050"/>
    <cellStyle name="Normal 3 3 9 5 2" xfId="31051"/>
    <cellStyle name="Normal 3 3 9 5 3" xfId="31052"/>
    <cellStyle name="Normal 3 3 9 6" xfId="31053"/>
    <cellStyle name="Normal 3 3 9 7" xfId="31054"/>
    <cellStyle name="Normal 3 4" xfId="1060"/>
    <cellStyle name="Normal 3 4 10" xfId="31056"/>
    <cellStyle name="Normal 3 4 10 2" xfId="31057"/>
    <cellStyle name="Normal 3 4 10 3" xfId="31058"/>
    <cellStyle name="Normal 3 4 11" xfId="31059"/>
    <cellStyle name="Normal 3 4 11 2" xfId="31060"/>
    <cellStyle name="Normal 3 4 11 3" xfId="31061"/>
    <cellStyle name="Normal 3 4 12" xfId="31062"/>
    <cellStyle name="Normal 3 4 12 2" xfId="31063"/>
    <cellStyle name="Normal 3 4 12 3" xfId="31064"/>
    <cellStyle name="Normal 3 4 13" xfId="31065"/>
    <cellStyle name="Normal 3 4 13 2" xfId="31066"/>
    <cellStyle name="Normal 3 4 13 3" xfId="31067"/>
    <cellStyle name="Normal 3 4 14" xfId="31068"/>
    <cellStyle name="Normal 3 4 15" xfId="31069"/>
    <cellStyle name="Normal 3 4 16" xfId="31070"/>
    <cellStyle name="Normal 3 4 17" xfId="31055"/>
    <cellStyle name="Normal 3 4 2" xfId="1061"/>
    <cellStyle name="Normal 3 4 2 10" xfId="31071"/>
    <cellStyle name="Normal 3 4 2 10 2" xfId="31072"/>
    <cellStyle name="Normal 3 4 2 10 3" xfId="31073"/>
    <cellStyle name="Normal 3 4 2 11" xfId="31074"/>
    <cellStyle name="Normal 3 4 2 11 2" xfId="31075"/>
    <cellStyle name="Normal 3 4 2 11 3" xfId="31076"/>
    <cellStyle name="Normal 3 4 2 12" xfId="31077"/>
    <cellStyle name="Normal 3 4 2 12 2" xfId="31078"/>
    <cellStyle name="Normal 3 4 2 12 3" xfId="31079"/>
    <cellStyle name="Normal 3 4 2 13" xfId="31080"/>
    <cellStyle name="Normal 3 4 2 14" xfId="31081"/>
    <cellStyle name="Normal 3 4 2 2" xfId="1062"/>
    <cellStyle name="Normal 3 4 2 2 10" xfId="31082"/>
    <cellStyle name="Normal 3 4 2 2 11" xfId="31083"/>
    <cellStyle name="Normal 3 4 2 2 2" xfId="31084"/>
    <cellStyle name="Normal 3 4 2 2 2 2" xfId="31085"/>
    <cellStyle name="Normal 3 4 2 2 2 2 2" xfId="31086"/>
    <cellStyle name="Normal 3 4 2 2 2 2 2 2" xfId="31087"/>
    <cellStyle name="Normal 3 4 2 2 2 2 2 3" xfId="31088"/>
    <cellStyle name="Normal 3 4 2 2 2 2 3" xfId="31089"/>
    <cellStyle name="Normal 3 4 2 2 2 2 3 2" xfId="31090"/>
    <cellStyle name="Normal 3 4 2 2 2 2 3 3" xfId="31091"/>
    <cellStyle name="Normal 3 4 2 2 2 2 4" xfId="31092"/>
    <cellStyle name="Normal 3 4 2 2 2 2 4 2" xfId="31093"/>
    <cellStyle name="Normal 3 4 2 2 2 2 4 3" xfId="31094"/>
    <cellStyle name="Normal 3 4 2 2 2 2 5" xfId="31095"/>
    <cellStyle name="Normal 3 4 2 2 2 2 5 2" xfId="31096"/>
    <cellStyle name="Normal 3 4 2 2 2 2 5 3" xfId="31097"/>
    <cellStyle name="Normal 3 4 2 2 2 2 6" xfId="31098"/>
    <cellStyle name="Normal 3 4 2 2 2 2 7" xfId="31099"/>
    <cellStyle name="Normal 3 4 2 2 2 3" xfId="31100"/>
    <cellStyle name="Normal 3 4 2 2 2 3 2" xfId="31101"/>
    <cellStyle name="Normal 3 4 2 2 2 3 3" xfId="31102"/>
    <cellStyle name="Normal 3 4 2 2 2 4" xfId="31103"/>
    <cellStyle name="Normal 3 4 2 2 2 4 2" xfId="31104"/>
    <cellStyle name="Normal 3 4 2 2 2 4 3" xfId="31105"/>
    <cellStyle name="Normal 3 4 2 2 2 5" xfId="31106"/>
    <cellStyle name="Normal 3 4 2 2 2 5 2" xfId="31107"/>
    <cellStyle name="Normal 3 4 2 2 2 5 3" xfId="31108"/>
    <cellStyle name="Normal 3 4 2 2 2 6" xfId="31109"/>
    <cellStyle name="Normal 3 4 2 2 2 6 2" xfId="31110"/>
    <cellStyle name="Normal 3 4 2 2 2 6 3" xfId="31111"/>
    <cellStyle name="Normal 3 4 2 2 2 7" xfId="31112"/>
    <cellStyle name="Normal 3 4 2 2 2 8" xfId="31113"/>
    <cellStyle name="Normal 3 4 2 2 3" xfId="31114"/>
    <cellStyle name="Normal 3 4 2 2 3 2" xfId="31115"/>
    <cellStyle name="Normal 3 4 2 2 3 2 2" xfId="31116"/>
    <cellStyle name="Normal 3 4 2 2 3 2 3" xfId="31117"/>
    <cellStyle name="Normal 3 4 2 2 3 3" xfId="31118"/>
    <cellStyle name="Normal 3 4 2 2 3 3 2" xfId="31119"/>
    <cellStyle name="Normal 3 4 2 2 3 3 3" xfId="31120"/>
    <cellStyle name="Normal 3 4 2 2 3 4" xfId="31121"/>
    <cellStyle name="Normal 3 4 2 2 3 4 2" xfId="31122"/>
    <cellStyle name="Normal 3 4 2 2 3 4 3" xfId="31123"/>
    <cellStyle name="Normal 3 4 2 2 3 5" xfId="31124"/>
    <cellStyle name="Normal 3 4 2 2 3 5 2" xfId="31125"/>
    <cellStyle name="Normal 3 4 2 2 3 5 3" xfId="31126"/>
    <cellStyle name="Normal 3 4 2 2 3 6" xfId="31127"/>
    <cellStyle name="Normal 3 4 2 2 3 7" xfId="31128"/>
    <cellStyle name="Normal 3 4 2 2 4" xfId="31129"/>
    <cellStyle name="Normal 3 4 2 2 4 2" xfId="31130"/>
    <cellStyle name="Normal 3 4 2 2 4 2 2" xfId="31131"/>
    <cellStyle name="Normal 3 4 2 2 4 2 3" xfId="31132"/>
    <cellStyle name="Normal 3 4 2 2 4 3" xfId="31133"/>
    <cellStyle name="Normal 3 4 2 2 4 3 2" xfId="31134"/>
    <cellStyle name="Normal 3 4 2 2 4 3 3" xfId="31135"/>
    <cellStyle name="Normal 3 4 2 2 4 4" xfId="31136"/>
    <cellStyle name="Normal 3 4 2 2 4 4 2" xfId="31137"/>
    <cellStyle name="Normal 3 4 2 2 4 4 3" xfId="31138"/>
    <cellStyle name="Normal 3 4 2 2 4 5" xfId="31139"/>
    <cellStyle name="Normal 3 4 2 2 4 5 2" xfId="31140"/>
    <cellStyle name="Normal 3 4 2 2 4 5 3" xfId="31141"/>
    <cellStyle name="Normal 3 4 2 2 4 6" xfId="31142"/>
    <cellStyle name="Normal 3 4 2 2 4 7" xfId="31143"/>
    <cellStyle name="Normal 3 4 2 2 5" xfId="31144"/>
    <cellStyle name="Normal 3 4 2 2 5 2" xfId="31145"/>
    <cellStyle name="Normal 3 4 2 2 5 2 2" xfId="31146"/>
    <cellStyle name="Normal 3 4 2 2 5 2 3" xfId="31147"/>
    <cellStyle name="Normal 3 4 2 2 5 3" xfId="31148"/>
    <cellStyle name="Normal 3 4 2 2 5 3 2" xfId="31149"/>
    <cellStyle name="Normal 3 4 2 2 5 3 3" xfId="31150"/>
    <cellStyle name="Normal 3 4 2 2 5 4" xfId="31151"/>
    <cellStyle name="Normal 3 4 2 2 5 4 2" xfId="31152"/>
    <cellStyle name="Normal 3 4 2 2 5 4 3" xfId="31153"/>
    <cellStyle name="Normal 3 4 2 2 5 5" xfId="31154"/>
    <cellStyle name="Normal 3 4 2 2 5 5 2" xfId="31155"/>
    <cellStyle name="Normal 3 4 2 2 5 5 3" xfId="31156"/>
    <cellStyle name="Normal 3 4 2 2 5 6" xfId="31157"/>
    <cellStyle name="Normal 3 4 2 2 5 7" xfId="31158"/>
    <cellStyle name="Normal 3 4 2 2 6" xfId="31159"/>
    <cellStyle name="Normal 3 4 2 2 6 2" xfId="31160"/>
    <cellStyle name="Normal 3 4 2 2 6 3" xfId="31161"/>
    <cellStyle name="Normal 3 4 2 2 7" xfId="31162"/>
    <cellStyle name="Normal 3 4 2 2 7 2" xfId="31163"/>
    <cellStyle name="Normal 3 4 2 2 7 3" xfId="31164"/>
    <cellStyle name="Normal 3 4 2 2 8" xfId="31165"/>
    <cellStyle name="Normal 3 4 2 2 8 2" xfId="31166"/>
    <cellStyle name="Normal 3 4 2 2 8 3" xfId="31167"/>
    <cellStyle name="Normal 3 4 2 2 9" xfId="31168"/>
    <cellStyle name="Normal 3 4 2 2 9 2" xfId="31169"/>
    <cellStyle name="Normal 3 4 2 2 9 3" xfId="31170"/>
    <cellStyle name="Normal 3 4 2 3" xfId="31171"/>
    <cellStyle name="Normal 3 4 2 3 2" xfId="31172"/>
    <cellStyle name="Normal 3 4 2 3 2 2" xfId="31173"/>
    <cellStyle name="Normal 3 4 2 3 2 2 2" xfId="31174"/>
    <cellStyle name="Normal 3 4 2 3 2 2 3" xfId="31175"/>
    <cellStyle name="Normal 3 4 2 3 2 3" xfId="31176"/>
    <cellStyle name="Normal 3 4 2 3 2 3 2" xfId="31177"/>
    <cellStyle name="Normal 3 4 2 3 2 3 3" xfId="31178"/>
    <cellStyle name="Normal 3 4 2 3 2 4" xfId="31179"/>
    <cellStyle name="Normal 3 4 2 3 2 4 2" xfId="31180"/>
    <cellStyle name="Normal 3 4 2 3 2 4 3" xfId="31181"/>
    <cellStyle name="Normal 3 4 2 3 2 5" xfId="31182"/>
    <cellStyle name="Normal 3 4 2 3 2 5 2" xfId="31183"/>
    <cellStyle name="Normal 3 4 2 3 2 5 3" xfId="31184"/>
    <cellStyle name="Normal 3 4 2 3 2 6" xfId="31185"/>
    <cellStyle name="Normal 3 4 2 3 2 7" xfId="31186"/>
    <cellStyle name="Normal 3 4 2 3 3" xfId="31187"/>
    <cellStyle name="Normal 3 4 2 3 3 2" xfId="31188"/>
    <cellStyle name="Normal 3 4 2 3 3 3" xfId="31189"/>
    <cellStyle name="Normal 3 4 2 3 4" xfId="31190"/>
    <cellStyle name="Normal 3 4 2 3 4 2" xfId="31191"/>
    <cellStyle name="Normal 3 4 2 3 4 3" xfId="31192"/>
    <cellStyle name="Normal 3 4 2 3 5" xfId="31193"/>
    <cellStyle name="Normal 3 4 2 3 5 2" xfId="31194"/>
    <cellStyle name="Normal 3 4 2 3 5 3" xfId="31195"/>
    <cellStyle name="Normal 3 4 2 3 6" xfId="31196"/>
    <cellStyle name="Normal 3 4 2 3 6 2" xfId="31197"/>
    <cellStyle name="Normal 3 4 2 3 6 3" xfId="31198"/>
    <cellStyle name="Normal 3 4 2 3 7" xfId="31199"/>
    <cellStyle name="Normal 3 4 2 3 8" xfId="31200"/>
    <cellStyle name="Normal 3 4 2 4" xfId="31201"/>
    <cellStyle name="Normal 3 4 2 4 2" xfId="31202"/>
    <cellStyle name="Normal 3 4 2 4 2 2" xfId="31203"/>
    <cellStyle name="Normal 3 4 2 4 2 2 2" xfId="31204"/>
    <cellStyle name="Normal 3 4 2 4 2 2 3" xfId="31205"/>
    <cellStyle name="Normal 3 4 2 4 2 3" xfId="31206"/>
    <cellStyle name="Normal 3 4 2 4 2 3 2" xfId="31207"/>
    <cellStyle name="Normal 3 4 2 4 2 3 3" xfId="31208"/>
    <cellStyle name="Normal 3 4 2 4 2 4" xfId="31209"/>
    <cellStyle name="Normal 3 4 2 4 2 4 2" xfId="31210"/>
    <cellStyle name="Normal 3 4 2 4 2 4 3" xfId="31211"/>
    <cellStyle name="Normal 3 4 2 4 2 5" xfId="31212"/>
    <cellStyle name="Normal 3 4 2 4 2 5 2" xfId="31213"/>
    <cellStyle name="Normal 3 4 2 4 2 5 3" xfId="31214"/>
    <cellStyle name="Normal 3 4 2 4 2 6" xfId="31215"/>
    <cellStyle name="Normal 3 4 2 4 2 7" xfId="31216"/>
    <cellStyle name="Normal 3 4 2 4 3" xfId="31217"/>
    <cellStyle name="Normal 3 4 2 4 3 2" xfId="31218"/>
    <cellStyle name="Normal 3 4 2 4 3 3" xfId="31219"/>
    <cellStyle name="Normal 3 4 2 4 4" xfId="31220"/>
    <cellStyle name="Normal 3 4 2 4 4 2" xfId="31221"/>
    <cellStyle name="Normal 3 4 2 4 4 3" xfId="31222"/>
    <cellStyle name="Normal 3 4 2 4 5" xfId="31223"/>
    <cellStyle name="Normal 3 4 2 4 5 2" xfId="31224"/>
    <cellStyle name="Normal 3 4 2 4 5 3" xfId="31225"/>
    <cellStyle name="Normal 3 4 2 4 6" xfId="31226"/>
    <cellStyle name="Normal 3 4 2 4 6 2" xfId="31227"/>
    <cellStyle name="Normal 3 4 2 4 6 3" xfId="31228"/>
    <cellStyle name="Normal 3 4 2 4 7" xfId="31229"/>
    <cellStyle name="Normal 3 4 2 4 8" xfId="31230"/>
    <cellStyle name="Normal 3 4 2 5" xfId="31231"/>
    <cellStyle name="Normal 3 4 2 5 2" xfId="31232"/>
    <cellStyle name="Normal 3 4 2 5 2 2" xfId="31233"/>
    <cellStyle name="Normal 3 4 2 5 2 3" xfId="31234"/>
    <cellStyle name="Normal 3 4 2 5 3" xfId="31235"/>
    <cellStyle name="Normal 3 4 2 5 3 2" xfId="31236"/>
    <cellStyle name="Normal 3 4 2 5 3 3" xfId="31237"/>
    <cellStyle name="Normal 3 4 2 5 4" xfId="31238"/>
    <cellStyle name="Normal 3 4 2 5 4 2" xfId="31239"/>
    <cellStyle name="Normal 3 4 2 5 4 3" xfId="31240"/>
    <cellStyle name="Normal 3 4 2 5 5" xfId="31241"/>
    <cellStyle name="Normal 3 4 2 5 5 2" xfId="31242"/>
    <cellStyle name="Normal 3 4 2 5 5 3" xfId="31243"/>
    <cellStyle name="Normal 3 4 2 5 6" xfId="31244"/>
    <cellStyle name="Normal 3 4 2 5 7" xfId="31245"/>
    <cellStyle name="Normal 3 4 2 6" xfId="31246"/>
    <cellStyle name="Normal 3 4 2 6 2" xfId="31247"/>
    <cellStyle name="Normal 3 4 2 6 2 2" xfId="31248"/>
    <cellStyle name="Normal 3 4 2 6 2 3" xfId="31249"/>
    <cellStyle name="Normal 3 4 2 6 3" xfId="31250"/>
    <cellStyle name="Normal 3 4 2 6 3 2" xfId="31251"/>
    <cellStyle name="Normal 3 4 2 6 3 3" xfId="31252"/>
    <cellStyle name="Normal 3 4 2 6 4" xfId="31253"/>
    <cellStyle name="Normal 3 4 2 6 4 2" xfId="31254"/>
    <cellStyle name="Normal 3 4 2 6 4 3" xfId="31255"/>
    <cellStyle name="Normal 3 4 2 6 5" xfId="31256"/>
    <cellStyle name="Normal 3 4 2 6 5 2" xfId="31257"/>
    <cellStyle name="Normal 3 4 2 6 5 3" xfId="31258"/>
    <cellStyle name="Normal 3 4 2 6 6" xfId="31259"/>
    <cellStyle name="Normal 3 4 2 6 7" xfId="31260"/>
    <cellStyle name="Normal 3 4 2 7" xfId="31261"/>
    <cellStyle name="Normal 3 4 2 7 2" xfId="31262"/>
    <cellStyle name="Normal 3 4 2 7 2 2" xfId="31263"/>
    <cellStyle name="Normal 3 4 2 7 2 3" xfId="31264"/>
    <cellStyle name="Normal 3 4 2 7 3" xfId="31265"/>
    <cellStyle name="Normal 3 4 2 7 3 2" xfId="31266"/>
    <cellStyle name="Normal 3 4 2 7 3 3" xfId="31267"/>
    <cellStyle name="Normal 3 4 2 7 4" xfId="31268"/>
    <cellStyle name="Normal 3 4 2 7 4 2" xfId="31269"/>
    <cellStyle name="Normal 3 4 2 7 4 3" xfId="31270"/>
    <cellStyle name="Normal 3 4 2 7 5" xfId="31271"/>
    <cellStyle name="Normal 3 4 2 7 5 2" xfId="31272"/>
    <cellStyle name="Normal 3 4 2 7 5 3" xfId="31273"/>
    <cellStyle name="Normal 3 4 2 7 6" xfId="31274"/>
    <cellStyle name="Normal 3 4 2 7 7" xfId="31275"/>
    <cellStyle name="Normal 3 4 2 8" xfId="31276"/>
    <cellStyle name="Normal 3 4 2 8 2" xfId="31277"/>
    <cellStyle name="Normal 3 4 2 8 2 2" xfId="31278"/>
    <cellStyle name="Normal 3 4 2 8 2 3" xfId="31279"/>
    <cellStyle name="Normal 3 4 2 8 3" xfId="31280"/>
    <cellStyle name="Normal 3 4 2 8 3 2" xfId="31281"/>
    <cellStyle name="Normal 3 4 2 8 3 3" xfId="31282"/>
    <cellStyle name="Normal 3 4 2 8 4" xfId="31283"/>
    <cellStyle name="Normal 3 4 2 8 4 2" xfId="31284"/>
    <cellStyle name="Normal 3 4 2 8 4 3" xfId="31285"/>
    <cellStyle name="Normal 3 4 2 8 5" xfId="31286"/>
    <cellStyle name="Normal 3 4 2 8 5 2" xfId="31287"/>
    <cellStyle name="Normal 3 4 2 8 5 3" xfId="31288"/>
    <cellStyle name="Normal 3 4 2 8 6" xfId="31289"/>
    <cellStyle name="Normal 3 4 2 8 7" xfId="31290"/>
    <cellStyle name="Normal 3 4 2 9" xfId="31291"/>
    <cellStyle name="Normal 3 4 2 9 2" xfId="31292"/>
    <cellStyle name="Normal 3 4 2 9 3" xfId="31293"/>
    <cellStyle name="Normal 3 4 3" xfId="1063"/>
    <cellStyle name="Normal 3 4 3 10" xfId="31294"/>
    <cellStyle name="Normal 3 4 3 11" xfId="31295"/>
    <cellStyle name="Normal 3 4 3 2" xfId="31296"/>
    <cellStyle name="Normal 3 4 3 2 2" xfId="31297"/>
    <cellStyle name="Normal 3 4 3 2 2 2" xfId="31298"/>
    <cellStyle name="Normal 3 4 3 2 2 2 2" xfId="31299"/>
    <cellStyle name="Normal 3 4 3 2 2 2 3" xfId="31300"/>
    <cellStyle name="Normal 3 4 3 2 2 3" xfId="31301"/>
    <cellStyle name="Normal 3 4 3 2 2 3 2" xfId="31302"/>
    <cellStyle name="Normal 3 4 3 2 2 3 3" xfId="31303"/>
    <cellStyle name="Normal 3 4 3 2 2 4" xfId="31304"/>
    <cellStyle name="Normal 3 4 3 2 2 4 2" xfId="31305"/>
    <cellStyle name="Normal 3 4 3 2 2 4 3" xfId="31306"/>
    <cellStyle name="Normal 3 4 3 2 2 5" xfId="31307"/>
    <cellStyle name="Normal 3 4 3 2 2 5 2" xfId="31308"/>
    <cellStyle name="Normal 3 4 3 2 2 5 3" xfId="31309"/>
    <cellStyle name="Normal 3 4 3 2 2 6" xfId="31310"/>
    <cellStyle name="Normal 3 4 3 2 2 7" xfId="31311"/>
    <cellStyle name="Normal 3 4 3 2 3" xfId="31312"/>
    <cellStyle name="Normal 3 4 3 2 3 2" xfId="31313"/>
    <cellStyle name="Normal 3 4 3 2 3 3" xfId="31314"/>
    <cellStyle name="Normal 3 4 3 2 4" xfId="31315"/>
    <cellStyle name="Normal 3 4 3 2 4 2" xfId="31316"/>
    <cellStyle name="Normal 3 4 3 2 4 3" xfId="31317"/>
    <cellStyle name="Normal 3 4 3 2 5" xfId="31318"/>
    <cellStyle name="Normal 3 4 3 2 5 2" xfId="31319"/>
    <cellStyle name="Normal 3 4 3 2 5 3" xfId="31320"/>
    <cellStyle name="Normal 3 4 3 2 6" xfId="31321"/>
    <cellStyle name="Normal 3 4 3 2 6 2" xfId="31322"/>
    <cellStyle name="Normal 3 4 3 2 6 3" xfId="31323"/>
    <cellStyle name="Normal 3 4 3 2 7" xfId="31324"/>
    <cellStyle name="Normal 3 4 3 2 8" xfId="31325"/>
    <cellStyle name="Normal 3 4 3 3" xfId="31326"/>
    <cellStyle name="Normal 3 4 3 3 2" xfId="31327"/>
    <cellStyle name="Normal 3 4 3 3 2 2" xfId="31328"/>
    <cellStyle name="Normal 3 4 3 3 2 3" xfId="31329"/>
    <cellStyle name="Normal 3 4 3 3 3" xfId="31330"/>
    <cellStyle name="Normal 3 4 3 3 3 2" xfId="31331"/>
    <cellStyle name="Normal 3 4 3 3 3 3" xfId="31332"/>
    <cellStyle name="Normal 3 4 3 3 4" xfId="31333"/>
    <cellStyle name="Normal 3 4 3 3 4 2" xfId="31334"/>
    <cellStyle name="Normal 3 4 3 3 4 3" xfId="31335"/>
    <cellStyle name="Normal 3 4 3 3 5" xfId="31336"/>
    <cellStyle name="Normal 3 4 3 3 5 2" xfId="31337"/>
    <cellStyle name="Normal 3 4 3 3 5 3" xfId="31338"/>
    <cellStyle name="Normal 3 4 3 3 6" xfId="31339"/>
    <cellStyle name="Normal 3 4 3 3 7" xfId="31340"/>
    <cellStyle name="Normal 3 4 3 4" xfId="31341"/>
    <cellStyle name="Normal 3 4 3 4 2" xfId="31342"/>
    <cellStyle name="Normal 3 4 3 4 2 2" xfId="31343"/>
    <cellStyle name="Normal 3 4 3 4 2 3" xfId="31344"/>
    <cellStyle name="Normal 3 4 3 4 3" xfId="31345"/>
    <cellStyle name="Normal 3 4 3 4 3 2" xfId="31346"/>
    <cellStyle name="Normal 3 4 3 4 3 3" xfId="31347"/>
    <cellStyle name="Normal 3 4 3 4 4" xfId="31348"/>
    <cellStyle name="Normal 3 4 3 4 4 2" xfId="31349"/>
    <cellStyle name="Normal 3 4 3 4 4 3" xfId="31350"/>
    <cellStyle name="Normal 3 4 3 4 5" xfId="31351"/>
    <cellStyle name="Normal 3 4 3 4 5 2" xfId="31352"/>
    <cellStyle name="Normal 3 4 3 4 5 3" xfId="31353"/>
    <cellStyle name="Normal 3 4 3 4 6" xfId="31354"/>
    <cellStyle name="Normal 3 4 3 4 7" xfId="31355"/>
    <cellStyle name="Normal 3 4 3 5" xfId="31356"/>
    <cellStyle name="Normal 3 4 3 5 2" xfId="31357"/>
    <cellStyle name="Normal 3 4 3 5 2 2" xfId="31358"/>
    <cellStyle name="Normal 3 4 3 5 2 3" xfId="31359"/>
    <cellStyle name="Normal 3 4 3 5 3" xfId="31360"/>
    <cellStyle name="Normal 3 4 3 5 3 2" xfId="31361"/>
    <cellStyle name="Normal 3 4 3 5 3 3" xfId="31362"/>
    <cellStyle name="Normal 3 4 3 5 4" xfId="31363"/>
    <cellStyle name="Normal 3 4 3 5 4 2" xfId="31364"/>
    <cellStyle name="Normal 3 4 3 5 4 3" xfId="31365"/>
    <cellStyle name="Normal 3 4 3 5 5" xfId="31366"/>
    <cellStyle name="Normal 3 4 3 5 5 2" xfId="31367"/>
    <cellStyle name="Normal 3 4 3 5 5 3" xfId="31368"/>
    <cellStyle name="Normal 3 4 3 5 6" xfId="31369"/>
    <cellStyle name="Normal 3 4 3 5 7" xfId="31370"/>
    <cellStyle name="Normal 3 4 3 6" xfId="31371"/>
    <cellStyle name="Normal 3 4 3 6 2" xfId="31372"/>
    <cellStyle name="Normal 3 4 3 6 3" xfId="31373"/>
    <cellStyle name="Normal 3 4 3 7" xfId="31374"/>
    <cellStyle name="Normal 3 4 3 7 2" xfId="31375"/>
    <cellStyle name="Normal 3 4 3 7 3" xfId="31376"/>
    <cellStyle name="Normal 3 4 3 8" xfId="31377"/>
    <cellStyle name="Normal 3 4 3 8 2" xfId="31378"/>
    <cellStyle name="Normal 3 4 3 8 3" xfId="31379"/>
    <cellStyle name="Normal 3 4 3 9" xfId="31380"/>
    <cellStyle name="Normal 3 4 3 9 2" xfId="31381"/>
    <cellStyle name="Normal 3 4 3 9 3" xfId="31382"/>
    <cellStyle name="Normal 3 4 4" xfId="31383"/>
    <cellStyle name="Normal 3 4 4 2" xfId="31384"/>
    <cellStyle name="Normal 3 4 4 2 2" xfId="31385"/>
    <cellStyle name="Normal 3 4 4 2 2 2" xfId="31386"/>
    <cellStyle name="Normal 3 4 4 2 2 3" xfId="31387"/>
    <cellStyle name="Normal 3 4 4 2 3" xfId="31388"/>
    <cellStyle name="Normal 3 4 4 2 3 2" xfId="31389"/>
    <cellStyle name="Normal 3 4 4 2 3 3" xfId="31390"/>
    <cellStyle name="Normal 3 4 4 2 4" xfId="31391"/>
    <cellStyle name="Normal 3 4 4 2 4 2" xfId="31392"/>
    <cellStyle name="Normal 3 4 4 2 4 3" xfId="31393"/>
    <cellStyle name="Normal 3 4 4 2 5" xfId="31394"/>
    <cellStyle name="Normal 3 4 4 2 5 2" xfId="31395"/>
    <cellStyle name="Normal 3 4 4 2 5 3" xfId="31396"/>
    <cellStyle name="Normal 3 4 4 2 6" xfId="31397"/>
    <cellStyle name="Normal 3 4 4 2 7" xfId="31398"/>
    <cellStyle name="Normal 3 4 4 3" xfId="31399"/>
    <cellStyle name="Normal 3 4 4 3 2" xfId="31400"/>
    <cellStyle name="Normal 3 4 4 3 3" xfId="31401"/>
    <cellStyle name="Normal 3 4 4 4" xfId="31402"/>
    <cellStyle name="Normal 3 4 4 4 2" xfId="31403"/>
    <cellStyle name="Normal 3 4 4 4 3" xfId="31404"/>
    <cellStyle name="Normal 3 4 4 5" xfId="31405"/>
    <cellStyle name="Normal 3 4 4 5 2" xfId="31406"/>
    <cellStyle name="Normal 3 4 4 5 3" xfId="31407"/>
    <cellStyle name="Normal 3 4 4 6" xfId="31408"/>
    <cellStyle name="Normal 3 4 4 6 2" xfId="31409"/>
    <cellStyle name="Normal 3 4 4 6 3" xfId="31410"/>
    <cellStyle name="Normal 3 4 4 7" xfId="31411"/>
    <cellStyle name="Normal 3 4 4 8" xfId="31412"/>
    <cellStyle name="Normal 3 4 5" xfId="31413"/>
    <cellStyle name="Normal 3 4 5 2" xfId="31414"/>
    <cellStyle name="Normal 3 4 5 2 2" xfId="31415"/>
    <cellStyle name="Normal 3 4 5 2 2 2" xfId="31416"/>
    <cellStyle name="Normal 3 4 5 2 2 3" xfId="31417"/>
    <cellStyle name="Normal 3 4 5 2 3" xfId="31418"/>
    <cellStyle name="Normal 3 4 5 2 3 2" xfId="31419"/>
    <cellStyle name="Normal 3 4 5 2 3 3" xfId="31420"/>
    <cellStyle name="Normal 3 4 5 2 4" xfId="31421"/>
    <cellStyle name="Normal 3 4 5 2 4 2" xfId="31422"/>
    <cellStyle name="Normal 3 4 5 2 4 3" xfId="31423"/>
    <cellStyle name="Normal 3 4 5 2 5" xfId="31424"/>
    <cellStyle name="Normal 3 4 5 2 5 2" xfId="31425"/>
    <cellStyle name="Normal 3 4 5 2 5 3" xfId="31426"/>
    <cellStyle name="Normal 3 4 5 2 6" xfId="31427"/>
    <cellStyle name="Normal 3 4 5 2 7" xfId="31428"/>
    <cellStyle name="Normal 3 4 5 3" xfId="31429"/>
    <cellStyle name="Normal 3 4 5 3 2" xfId="31430"/>
    <cellStyle name="Normal 3 4 5 3 3" xfId="31431"/>
    <cellStyle name="Normal 3 4 5 4" xfId="31432"/>
    <cellStyle name="Normal 3 4 5 4 2" xfId="31433"/>
    <cellStyle name="Normal 3 4 5 4 3" xfId="31434"/>
    <cellStyle name="Normal 3 4 5 5" xfId="31435"/>
    <cellStyle name="Normal 3 4 5 5 2" xfId="31436"/>
    <cellStyle name="Normal 3 4 5 5 3" xfId="31437"/>
    <cellStyle name="Normal 3 4 5 6" xfId="31438"/>
    <cellStyle name="Normal 3 4 5 6 2" xfId="31439"/>
    <cellStyle name="Normal 3 4 5 6 3" xfId="31440"/>
    <cellStyle name="Normal 3 4 5 7" xfId="31441"/>
    <cellStyle name="Normal 3 4 5 8" xfId="31442"/>
    <cellStyle name="Normal 3 4 6" xfId="31443"/>
    <cellStyle name="Normal 3 4 6 2" xfId="31444"/>
    <cellStyle name="Normal 3 4 6 2 2" xfId="31445"/>
    <cellStyle name="Normal 3 4 6 2 3" xfId="31446"/>
    <cellStyle name="Normal 3 4 6 3" xfId="31447"/>
    <cellStyle name="Normal 3 4 6 3 2" xfId="31448"/>
    <cellStyle name="Normal 3 4 6 3 3" xfId="31449"/>
    <cellStyle name="Normal 3 4 6 4" xfId="31450"/>
    <cellStyle name="Normal 3 4 6 4 2" xfId="31451"/>
    <cellStyle name="Normal 3 4 6 4 3" xfId="31452"/>
    <cellStyle name="Normal 3 4 6 5" xfId="31453"/>
    <cellStyle name="Normal 3 4 6 5 2" xfId="31454"/>
    <cellStyle name="Normal 3 4 6 5 3" xfId="31455"/>
    <cellStyle name="Normal 3 4 6 6" xfId="31456"/>
    <cellStyle name="Normal 3 4 6 7" xfId="31457"/>
    <cellStyle name="Normal 3 4 7" xfId="31458"/>
    <cellStyle name="Normal 3 4 7 2" xfId="31459"/>
    <cellStyle name="Normal 3 4 7 2 2" xfId="31460"/>
    <cellStyle name="Normal 3 4 7 2 3" xfId="31461"/>
    <cellStyle name="Normal 3 4 7 3" xfId="31462"/>
    <cellStyle name="Normal 3 4 7 3 2" xfId="31463"/>
    <cellStyle name="Normal 3 4 7 3 3" xfId="31464"/>
    <cellStyle name="Normal 3 4 7 4" xfId="31465"/>
    <cellStyle name="Normal 3 4 7 4 2" xfId="31466"/>
    <cellStyle name="Normal 3 4 7 4 3" xfId="31467"/>
    <cellStyle name="Normal 3 4 7 5" xfId="31468"/>
    <cellStyle name="Normal 3 4 7 5 2" xfId="31469"/>
    <cellStyle name="Normal 3 4 7 5 3" xfId="31470"/>
    <cellStyle name="Normal 3 4 7 6" xfId="31471"/>
    <cellStyle name="Normal 3 4 7 7" xfId="31472"/>
    <cellStyle name="Normal 3 4 8" xfId="31473"/>
    <cellStyle name="Normal 3 4 8 2" xfId="31474"/>
    <cellStyle name="Normal 3 4 8 2 2" xfId="31475"/>
    <cellStyle name="Normal 3 4 8 2 3" xfId="31476"/>
    <cellStyle name="Normal 3 4 8 3" xfId="31477"/>
    <cellStyle name="Normal 3 4 8 3 2" xfId="31478"/>
    <cellStyle name="Normal 3 4 8 3 3" xfId="31479"/>
    <cellStyle name="Normal 3 4 8 4" xfId="31480"/>
    <cellStyle name="Normal 3 4 8 4 2" xfId="31481"/>
    <cellStyle name="Normal 3 4 8 4 3" xfId="31482"/>
    <cellStyle name="Normal 3 4 8 5" xfId="31483"/>
    <cellStyle name="Normal 3 4 8 5 2" xfId="31484"/>
    <cellStyle name="Normal 3 4 8 5 3" xfId="31485"/>
    <cellStyle name="Normal 3 4 8 6" xfId="31486"/>
    <cellStyle name="Normal 3 4 8 7" xfId="31487"/>
    <cellStyle name="Normal 3 4 9" xfId="31488"/>
    <cellStyle name="Normal 3 4 9 2" xfId="31489"/>
    <cellStyle name="Normal 3 4 9 2 2" xfId="31490"/>
    <cellStyle name="Normal 3 4 9 2 3" xfId="31491"/>
    <cellStyle name="Normal 3 4 9 3" xfId="31492"/>
    <cellStyle name="Normal 3 4 9 3 2" xfId="31493"/>
    <cellStyle name="Normal 3 4 9 3 3" xfId="31494"/>
    <cellStyle name="Normal 3 4 9 4" xfId="31495"/>
    <cellStyle name="Normal 3 4 9 4 2" xfId="31496"/>
    <cellStyle name="Normal 3 4 9 4 3" xfId="31497"/>
    <cellStyle name="Normal 3 4 9 5" xfId="31498"/>
    <cellStyle name="Normal 3 4 9 5 2" xfId="31499"/>
    <cellStyle name="Normal 3 4 9 5 3" xfId="31500"/>
    <cellStyle name="Normal 3 4 9 6" xfId="31501"/>
    <cellStyle name="Normal 3 4 9 7" xfId="31502"/>
    <cellStyle name="Normal 3 5" xfId="1064"/>
    <cellStyle name="Normal 3 5 10" xfId="31504"/>
    <cellStyle name="Normal 3 5 10 2" xfId="31505"/>
    <cellStyle name="Normal 3 5 10 3" xfId="31506"/>
    <cellStyle name="Normal 3 5 11" xfId="31507"/>
    <cellStyle name="Normal 3 5 11 2" xfId="31508"/>
    <cellStyle name="Normal 3 5 11 3" xfId="31509"/>
    <cellStyle name="Normal 3 5 12" xfId="31510"/>
    <cellStyle name="Normal 3 5 12 2" xfId="31511"/>
    <cellStyle name="Normal 3 5 12 3" xfId="31512"/>
    <cellStyle name="Normal 3 5 13" xfId="31513"/>
    <cellStyle name="Normal 3 5 14" xfId="31514"/>
    <cellStyle name="Normal 3 5 15" xfId="31503"/>
    <cellStyle name="Normal 3 5 2" xfId="1468"/>
    <cellStyle name="Normal 3 5 2 10" xfId="31516"/>
    <cellStyle name="Normal 3 5 2 11" xfId="31517"/>
    <cellStyle name="Normal 3 5 2 12" xfId="31515"/>
    <cellStyle name="Normal 3 5 2 2" xfId="1570"/>
    <cellStyle name="Normal 3 5 2 2 2" xfId="31519"/>
    <cellStyle name="Normal 3 5 2 2 2 2" xfId="31520"/>
    <cellStyle name="Normal 3 5 2 2 2 2 2" xfId="31521"/>
    <cellStyle name="Normal 3 5 2 2 2 2 3" xfId="31522"/>
    <cellStyle name="Normal 3 5 2 2 2 3" xfId="31523"/>
    <cellStyle name="Normal 3 5 2 2 2 3 2" xfId="31524"/>
    <cellStyle name="Normal 3 5 2 2 2 3 3" xfId="31525"/>
    <cellStyle name="Normal 3 5 2 2 2 4" xfId="31526"/>
    <cellStyle name="Normal 3 5 2 2 2 4 2" xfId="31527"/>
    <cellStyle name="Normal 3 5 2 2 2 4 3" xfId="31528"/>
    <cellStyle name="Normal 3 5 2 2 2 5" xfId="31529"/>
    <cellStyle name="Normal 3 5 2 2 2 5 2" xfId="31530"/>
    <cellStyle name="Normal 3 5 2 2 2 5 3" xfId="31531"/>
    <cellStyle name="Normal 3 5 2 2 2 6" xfId="31532"/>
    <cellStyle name="Normal 3 5 2 2 2 7" xfId="31533"/>
    <cellStyle name="Normal 3 5 2 2 3" xfId="31534"/>
    <cellStyle name="Normal 3 5 2 2 3 2" xfId="31535"/>
    <cellStyle name="Normal 3 5 2 2 3 3" xfId="31536"/>
    <cellStyle name="Normal 3 5 2 2 4" xfId="31537"/>
    <cellStyle name="Normal 3 5 2 2 4 2" xfId="31538"/>
    <cellStyle name="Normal 3 5 2 2 4 3" xfId="31539"/>
    <cellStyle name="Normal 3 5 2 2 5" xfId="31540"/>
    <cellStyle name="Normal 3 5 2 2 5 2" xfId="31541"/>
    <cellStyle name="Normal 3 5 2 2 5 3" xfId="31542"/>
    <cellStyle name="Normal 3 5 2 2 6" xfId="31543"/>
    <cellStyle name="Normal 3 5 2 2 6 2" xfId="31544"/>
    <cellStyle name="Normal 3 5 2 2 6 3" xfId="31545"/>
    <cellStyle name="Normal 3 5 2 2 7" xfId="31546"/>
    <cellStyle name="Normal 3 5 2 2 8" xfId="31547"/>
    <cellStyle name="Normal 3 5 2 2 9" xfId="31518"/>
    <cellStyle name="Normal 3 5 2 3" xfId="31548"/>
    <cellStyle name="Normal 3 5 2 3 2" xfId="31549"/>
    <cellStyle name="Normal 3 5 2 3 2 2" xfId="31550"/>
    <cellStyle name="Normal 3 5 2 3 2 3" xfId="31551"/>
    <cellStyle name="Normal 3 5 2 3 3" xfId="31552"/>
    <cellStyle name="Normal 3 5 2 3 3 2" xfId="31553"/>
    <cellStyle name="Normal 3 5 2 3 3 3" xfId="31554"/>
    <cellStyle name="Normal 3 5 2 3 4" xfId="31555"/>
    <cellStyle name="Normal 3 5 2 3 4 2" xfId="31556"/>
    <cellStyle name="Normal 3 5 2 3 4 3" xfId="31557"/>
    <cellStyle name="Normal 3 5 2 3 5" xfId="31558"/>
    <cellStyle name="Normal 3 5 2 3 5 2" xfId="31559"/>
    <cellStyle name="Normal 3 5 2 3 5 3" xfId="31560"/>
    <cellStyle name="Normal 3 5 2 3 6" xfId="31561"/>
    <cellStyle name="Normal 3 5 2 3 7" xfId="31562"/>
    <cellStyle name="Normal 3 5 2 4" xfId="31563"/>
    <cellStyle name="Normal 3 5 2 4 2" xfId="31564"/>
    <cellStyle name="Normal 3 5 2 4 2 2" xfId="31565"/>
    <cellStyle name="Normal 3 5 2 4 2 3" xfId="31566"/>
    <cellStyle name="Normal 3 5 2 4 3" xfId="31567"/>
    <cellStyle name="Normal 3 5 2 4 3 2" xfId="31568"/>
    <cellStyle name="Normal 3 5 2 4 3 3" xfId="31569"/>
    <cellStyle name="Normal 3 5 2 4 4" xfId="31570"/>
    <cellStyle name="Normal 3 5 2 4 4 2" xfId="31571"/>
    <cellStyle name="Normal 3 5 2 4 4 3" xfId="31572"/>
    <cellStyle name="Normal 3 5 2 4 5" xfId="31573"/>
    <cellStyle name="Normal 3 5 2 4 5 2" xfId="31574"/>
    <cellStyle name="Normal 3 5 2 4 5 3" xfId="31575"/>
    <cellStyle name="Normal 3 5 2 4 6" xfId="31576"/>
    <cellStyle name="Normal 3 5 2 4 7" xfId="31577"/>
    <cellStyle name="Normal 3 5 2 5" xfId="31578"/>
    <cellStyle name="Normal 3 5 2 5 2" xfId="31579"/>
    <cellStyle name="Normal 3 5 2 5 2 2" xfId="31580"/>
    <cellStyle name="Normal 3 5 2 5 2 3" xfId="31581"/>
    <cellStyle name="Normal 3 5 2 5 3" xfId="31582"/>
    <cellStyle name="Normal 3 5 2 5 3 2" xfId="31583"/>
    <cellStyle name="Normal 3 5 2 5 3 3" xfId="31584"/>
    <cellStyle name="Normal 3 5 2 5 4" xfId="31585"/>
    <cellStyle name="Normal 3 5 2 5 4 2" xfId="31586"/>
    <cellStyle name="Normal 3 5 2 5 4 3" xfId="31587"/>
    <cellStyle name="Normal 3 5 2 5 5" xfId="31588"/>
    <cellStyle name="Normal 3 5 2 5 5 2" xfId="31589"/>
    <cellStyle name="Normal 3 5 2 5 5 3" xfId="31590"/>
    <cellStyle name="Normal 3 5 2 5 6" xfId="31591"/>
    <cellStyle name="Normal 3 5 2 5 7" xfId="31592"/>
    <cellStyle name="Normal 3 5 2 6" xfId="31593"/>
    <cellStyle name="Normal 3 5 2 6 2" xfId="31594"/>
    <cellStyle name="Normal 3 5 2 6 3" xfId="31595"/>
    <cellStyle name="Normal 3 5 2 7" xfId="31596"/>
    <cellStyle name="Normal 3 5 2 7 2" xfId="31597"/>
    <cellStyle name="Normal 3 5 2 7 3" xfId="31598"/>
    <cellStyle name="Normal 3 5 2 8" xfId="31599"/>
    <cellStyle name="Normal 3 5 2 8 2" xfId="31600"/>
    <cellStyle name="Normal 3 5 2 8 3" xfId="31601"/>
    <cellStyle name="Normal 3 5 2 9" xfId="31602"/>
    <cellStyle name="Normal 3 5 2 9 2" xfId="31603"/>
    <cellStyle name="Normal 3 5 2 9 3" xfId="31604"/>
    <cellStyle name="Normal 3 5 3" xfId="1555"/>
    <cellStyle name="Normal 3 5 3 2" xfId="31606"/>
    <cellStyle name="Normal 3 5 3 2 2" xfId="31607"/>
    <cellStyle name="Normal 3 5 3 2 2 2" xfId="31608"/>
    <cellStyle name="Normal 3 5 3 2 2 3" xfId="31609"/>
    <cellStyle name="Normal 3 5 3 2 3" xfId="31610"/>
    <cellStyle name="Normal 3 5 3 2 3 2" xfId="31611"/>
    <cellStyle name="Normal 3 5 3 2 3 3" xfId="31612"/>
    <cellStyle name="Normal 3 5 3 2 4" xfId="31613"/>
    <cellStyle name="Normal 3 5 3 2 4 2" xfId="31614"/>
    <cellStyle name="Normal 3 5 3 2 4 3" xfId="31615"/>
    <cellStyle name="Normal 3 5 3 2 5" xfId="31616"/>
    <cellStyle name="Normal 3 5 3 2 5 2" xfId="31617"/>
    <cellStyle name="Normal 3 5 3 2 5 3" xfId="31618"/>
    <cellStyle name="Normal 3 5 3 2 6" xfId="31619"/>
    <cellStyle name="Normal 3 5 3 2 7" xfId="31620"/>
    <cellStyle name="Normal 3 5 3 3" xfId="31621"/>
    <cellStyle name="Normal 3 5 3 3 2" xfId="31622"/>
    <cellStyle name="Normal 3 5 3 3 3" xfId="31623"/>
    <cellStyle name="Normal 3 5 3 4" xfId="31624"/>
    <cellStyle name="Normal 3 5 3 4 2" xfId="31625"/>
    <cellStyle name="Normal 3 5 3 4 3" xfId="31626"/>
    <cellStyle name="Normal 3 5 3 5" xfId="31627"/>
    <cellStyle name="Normal 3 5 3 5 2" xfId="31628"/>
    <cellStyle name="Normal 3 5 3 5 3" xfId="31629"/>
    <cellStyle name="Normal 3 5 3 6" xfId="31630"/>
    <cellStyle name="Normal 3 5 3 6 2" xfId="31631"/>
    <cellStyle name="Normal 3 5 3 6 3" xfId="31632"/>
    <cellStyle name="Normal 3 5 3 7" xfId="31633"/>
    <cellStyle name="Normal 3 5 3 8" xfId="31634"/>
    <cellStyle name="Normal 3 5 3 9" xfId="31605"/>
    <cellStyle name="Normal 3 5 4" xfId="31635"/>
    <cellStyle name="Normal 3 5 4 2" xfId="31636"/>
    <cellStyle name="Normal 3 5 4 2 2" xfId="31637"/>
    <cellStyle name="Normal 3 5 4 2 2 2" xfId="31638"/>
    <cellStyle name="Normal 3 5 4 2 2 3" xfId="31639"/>
    <cellStyle name="Normal 3 5 4 2 3" xfId="31640"/>
    <cellStyle name="Normal 3 5 4 2 3 2" xfId="31641"/>
    <cellStyle name="Normal 3 5 4 2 3 3" xfId="31642"/>
    <cellStyle name="Normal 3 5 4 2 4" xfId="31643"/>
    <cellStyle name="Normal 3 5 4 2 4 2" xfId="31644"/>
    <cellStyle name="Normal 3 5 4 2 4 3" xfId="31645"/>
    <cellStyle name="Normal 3 5 4 2 5" xfId="31646"/>
    <cellStyle name="Normal 3 5 4 2 5 2" xfId="31647"/>
    <cellStyle name="Normal 3 5 4 2 5 3" xfId="31648"/>
    <cellStyle name="Normal 3 5 4 2 6" xfId="31649"/>
    <cellStyle name="Normal 3 5 4 2 7" xfId="31650"/>
    <cellStyle name="Normal 3 5 4 3" xfId="31651"/>
    <cellStyle name="Normal 3 5 4 3 2" xfId="31652"/>
    <cellStyle name="Normal 3 5 4 3 3" xfId="31653"/>
    <cellStyle name="Normal 3 5 4 4" xfId="31654"/>
    <cellStyle name="Normal 3 5 4 4 2" xfId="31655"/>
    <cellStyle name="Normal 3 5 4 4 3" xfId="31656"/>
    <cellStyle name="Normal 3 5 4 5" xfId="31657"/>
    <cellStyle name="Normal 3 5 4 5 2" xfId="31658"/>
    <cellStyle name="Normal 3 5 4 5 3" xfId="31659"/>
    <cellStyle name="Normal 3 5 4 6" xfId="31660"/>
    <cellStyle name="Normal 3 5 4 6 2" xfId="31661"/>
    <cellStyle name="Normal 3 5 4 6 3" xfId="31662"/>
    <cellStyle name="Normal 3 5 4 7" xfId="31663"/>
    <cellStyle name="Normal 3 5 4 8" xfId="31664"/>
    <cellStyle name="Normal 3 5 5" xfId="31665"/>
    <cellStyle name="Normal 3 5 5 2" xfId="31666"/>
    <cellStyle name="Normal 3 5 5 2 2" xfId="31667"/>
    <cellStyle name="Normal 3 5 5 2 3" xfId="31668"/>
    <cellStyle name="Normal 3 5 5 3" xfId="31669"/>
    <cellStyle name="Normal 3 5 5 3 2" xfId="31670"/>
    <cellStyle name="Normal 3 5 5 3 3" xfId="31671"/>
    <cellStyle name="Normal 3 5 5 4" xfId="31672"/>
    <cellStyle name="Normal 3 5 5 4 2" xfId="31673"/>
    <cellStyle name="Normal 3 5 5 4 3" xfId="31674"/>
    <cellStyle name="Normal 3 5 5 5" xfId="31675"/>
    <cellStyle name="Normal 3 5 5 5 2" xfId="31676"/>
    <cellStyle name="Normal 3 5 5 5 3" xfId="31677"/>
    <cellStyle name="Normal 3 5 5 6" xfId="31678"/>
    <cellStyle name="Normal 3 5 5 7" xfId="31679"/>
    <cellStyle name="Normal 3 5 6" xfId="31680"/>
    <cellStyle name="Normal 3 5 6 2" xfId="31681"/>
    <cellStyle name="Normal 3 5 6 2 2" xfId="31682"/>
    <cellStyle name="Normal 3 5 6 2 3" xfId="31683"/>
    <cellStyle name="Normal 3 5 6 3" xfId="31684"/>
    <cellStyle name="Normal 3 5 6 3 2" xfId="31685"/>
    <cellStyle name="Normal 3 5 6 3 3" xfId="31686"/>
    <cellStyle name="Normal 3 5 6 4" xfId="31687"/>
    <cellStyle name="Normal 3 5 6 4 2" xfId="31688"/>
    <cellStyle name="Normal 3 5 6 4 3" xfId="31689"/>
    <cellStyle name="Normal 3 5 6 5" xfId="31690"/>
    <cellStyle name="Normal 3 5 6 5 2" xfId="31691"/>
    <cellStyle name="Normal 3 5 6 5 3" xfId="31692"/>
    <cellStyle name="Normal 3 5 6 6" xfId="31693"/>
    <cellStyle name="Normal 3 5 6 7" xfId="31694"/>
    <cellStyle name="Normal 3 5 7" xfId="31695"/>
    <cellStyle name="Normal 3 5 7 2" xfId="31696"/>
    <cellStyle name="Normal 3 5 7 2 2" xfId="31697"/>
    <cellStyle name="Normal 3 5 7 2 3" xfId="31698"/>
    <cellStyle name="Normal 3 5 7 3" xfId="31699"/>
    <cellStyle name="Normal 3 5 7 3 2" xfId="31700"/>
    <cellStyle name="Normal 3 5 7 3 3" xfId="31701"/>
    <cellStyle name="Normal 3 5 7 4" xfId="31702"/>
    <cellStyle name="Normal 3 5 7 4 2" xfId="31703"/>
    <cellStyle name="Normal 3 5 7 4 3" xfId="31704"/>
    <cellStyle name="Normal 3 5 7 5" xfId="31705"/>
    <cellStyle name="Normal 3 5 7 5 2" xfId="31706"/>
    <cellStyle name="Normal 3 5 7 5 3" xfId="31707"/>
    <cellStyle name="Normal 3 5 7 6" xfId="31708"/>
    <cellStyle name="Normal 3 5 7 7" xfId="31709"/>
    <cellStyle name="Normal 3 5 8" xfId="31710"/>
    <cellStyle name="Normal 3 5 8 2" xfId="31711"/>
    <cellStyle name="Normal 3 5 8 2 2" xfId="31712"/>
    <cellStyle name="Normal 3 5 8 2 3" xfId="31713"/>
    <cellStyle name="Normal 3 5 8 3" xfId="31714"/>
    <cellStyle name="Normal 3 5 8 3 2" xfId="31715"/>
    <cellStyle name="Normal 3 5 8 3 3" xfId="31716"/>
    <cellStyle name="Normal 3 5 8 4" xfId="31717"/>
    <cellStyle name="Normal 3 5 8 4 2" xfId="31718"/>
    <cellStyle name="Normal 3 5 8 4 3" xfId="31719"/>
    <cellStyle name="Normal 3 5 8 5" xfId="31720"/>
    <cellStyle name="Normal 3 5 8 5 2" xfId="31721"/>
    <cellStyle name="Normal 3 5 8 5 3" xfId="31722"/>
    <cellStyle name="Normal 3 5 8 6" xfId="31723"/>
    <cellStyle name="Normal 3 5 8 7" xfId="31724"/>
    <cellStyle name="Normal 3 5 9" xfId="31725"/>
    <cellStyle name="Normal 3 5 9 2" xfId="31726"/>
    <cellStyle name="Normal 3 5 9 3" xfId="31727"/>
    <cellStyle name="Normal 3 6" xfId="31728"/>
    <cellStyle name="Normal 3 6 10" xfId="31729"/>
    <cellStyle name="Normal 3 6 11" xfId="31730"/>
    <cellStyle name="Normal 3 6 2" xfId="31731"/>
    <cellStyle name="Normal 3 6 2 2" xfId="31732"/>
    <cellStyle name="Normal 3 6 2 2 2" xfId="31733"/>
    <cellStyle name="Normal 3 6 2 2 2 2" xfId="31734"/>
    <cellStyle name="Normal 3 6 2 2 2 3" xfId="31735"/>
    <cellStyle name="Normal 3 6 2 2 3" xfId="31736"/>
    <cellStyle name="Normal 3 6 2 2 3 2" xfId="31737"/>
    <cellStyle name="Normal 3 6 2 2 3 3" xfId="31738"/>
    <cellStyle name="Normal 3 6 2 2 4" xfId="31739"/>
    <cellStyle name="Normal 3 6 2 2 4 2" xfId="31740"/>
    <cellStyle name="Normal 3 6 2 2 4 3" xfId="31741"/>
    <cellStyle name="Normal 3 6 2 2 5" xfId="31742"/>
    <cellStyle name="Normal 3 6 2 2 5 2" xfId="31743"/>
    <cellStyle name="Normal 3 6 2 2 5 3" xfId="31744"/>
    <cellStyle name="Normal 3 6 2 2 6" xfId="31745"/>
    <cellStyle name="Normal 3 6 2 2 7" xfId="31746"/>
    <cellStyle name="Normal 3 6 2 3" xfId="31747"/>
    <cellStyle name="Normal 3 6 2 3 2" xfId="31748"/>
    <cellStyle name="Normal 3 6 2 3 3" xfId="31749"/>
    <cellStyle name="Normal 3 6 2 4" xfId="31750"/>
    <cellStyle name="Normal 3 6 2 4 2" xfId="31751"/>
    <cellStyle name="Normal 3 6 2 4 3" xfId="31752"/>
    <cellStyle name="Normal 3 6 2 5" xfId="31753"/>
    <cellStyle name="Normal 3 6 2 5 2" xfId="31754"/>
    <cellStyle name="Normal 3 6 2 5 3" xfId="31755"/>
    <cellStyle name="Normal 3 6 2 6" xfId="31756"/>
    <cellStyle name="Normal 3 6 2 6 2" xfId="31757"/>
    <cellStyle name="Normal 3 6 2 6 3" xfId="31758"/>
    <cellStyle name="Normal 3 6 2 7" xfId="31759"/>
    <cellStyle name="Normal 3 6 2 8" xfId="31760"/>
    <cellStyle name="Normal 3 6 3" xfId="31761"/>
    <cellStyle name="Normal 3 6 3 2" xfId="31762"/>
    <cellStyle name="Normal 3 6 3 2 2" xfId="31763"/>
    <cellStyle name="Normal 3 6 3 2 3" xfId="31764"/>
    <cellStyle name="Normal 3 6 3 3" xfId="31765"/>
    <cellStyle name="Normal 3 6 3 3 2" xfId="31766"/>
    <cellStyle name="Normal 3 6 3 3 3" xfId="31767"/>
    <cellStyle name="Normal 3 6 3 4" xfId="31768"/>
    <cellStyle name="Normal 3 6 3 4 2" xfId="31769"/>
    <cellStyle name="Normal 3 6 3 4 3" xfId="31770"/>
    <cellStyle name="Normal 3 6 3 5" xfId="31771"/>
    <cellStyle name="Normal 3 6 3 5 2" xfId="31772"/>
    <cellStyle name="Normal 3 6 3 5 3" xfId="31773"/>
    <cellStyle name="Normal 3 6 3 6" xfId="31774"/>
    <cellStyle name="Normal 3 6 3 7" xfId="31775"/>
    <cellStyle name="Normal 3 6 4" xfId="31776"/>
    <cellStyle name="Normal 3 6 4 2" xfId="31777"/>
    <cellStyle name="Normal 3 6 4 2 2" xfId="31778"/>
    <cellStyle name="Normal 3 6 4 2 3" xfId="31779"/>
    <cellStyle name="Normal 3 6 4 3" xfId="31780"/>
    <cellStyle name="Normal 3 6 4 3 2" xfId="31781"/>
    <cellStyle name="Normal 3 6 4 3 3" xfId="31782"/>
    <cellStyle name="Normal 3 6 4 4" xfId="31783"/>
    <cellStyle name="Normal 3 6 4 4 2" xfId="31784"/>
    <cellStyle name="Normal 3 6 4 4 3" xfId="31785"/>
    <cellStyle name="Normal 3 6 4 5" xfId="31786"/>
    <cellStyle name="Normal 3 6 4 5 2" xfId="31787"/>
    <cellStyle name="Normal 3 6 4 5 3" xfId="31788"/>
    <cellStyle name="Normal 3 6 4 6" xfId="31789"/>
    <cellStyle name="Normal 3 6 4 7" xfId="31790"/>
    <cellStyle name="Normal 3 6 5" xfId="31791"/>
    <cellStyle name="Normal 3 6 5 2" xfId="31792"/>
    <cellStyle name="Normal 3 6 5 2 2" xfId="31793"/>
    <cellStyle name="Normal 3 6 5 2 3" xfId="31794"/>
    <cellStyle name="Normal 3 6 5 3" xfId="31795"/>
    <cellStyle name="Normal 3 6 5 3 2" xfId="31796"/>
    <cellStyle name="Normal 3 6 5 3 3" xfId="31797"/>
    <cellStyle name="Normal 3 6 5 4" xfId="31798"/>
    <cellStyle name="Normal 3 6 5 4 2" xfId="31799"/>
    <cellStyle name="Normal 3 6 5 4 3" xfId="31800"/>
    <cellStyle name="Normal 3 6 5 5" xfId="31801"/>
    <cellStyle name="Normal 3 6 5 5 2" xfId="31802"/>
    <cellStyle name="Normal 3 6 5 5 3" xfId="31803"/>
    <cellStyle name="Normal 3 6 5 6" xfId="31804"/>
    <cellStyle name="Normal 3 6 5 7" xfId="31805"/>
    <cellStyle name="Normal 3 6 6" xfId="31806"/>
    <cellStyle name="Normal 3 6 6 2" xfId="31807"/>
    <cellStyle name="Normal 3 6 6 3" xfId="31808"/>
    <cellStyle name="Normal 3 6 7" xfId="31809"/>
    <cellStyle name="Normal 3 6 7 2" xfId="31810"/>
    <cellStyle name="Normal 3 6 7 3" xfId="31811"/>
    <cellStyle name="Normal 3 6 8" xfId="31812"/>
    <cellStyle name="Normal 3 6 8 2" xfId="31813"/>
    <cellStyle name="Normal 3 6 8 3" xfId="31814"/>
    <cellStyle name="Normal 3 6 9" xfId="31815"/>
    <cellStyle name="Normal 3 6 9 2" xfId="31816"/>
    <cellStyle name="Normal 3 6 9 3" xfId="31817"/>
    <cellStyle name="Normal 3 7" xfId="31818"/>
    <cellStyle name="Normal 3 7 2" xfId="31819"/>
    <cellStyle name="Normal 3 7 2 2" xfId="31820"/>
    <cellStyle name="Normal 3 7 2 2 2" xfId="31821"/>
    <cellStyle name="Normal 3 7 2 2 3" xfId="31822"/>
    <cellStyle name="Normal 3 7 2 3" xfId="31823"/>
    <cellStyle name="Normal 3 7 2 3 2" xfId="31824"/>
    <cellStyle name="Normal 3 7 2 3 3" xfId="31825"/>
    <cellStyle name="Normal 3 7 2 4" xfId="31826"/>
    <cellStyle name="Normal 3 7 2 4 2" xfId="31827"/>
    <cellStyle name="Normal 3 7 2 4 3" xfId="31828"/>
    <cellStyle name="Normal 3 7 2 5" xfId="31829"/>
    <cellStyle name="Normal 3 7 2 5 2" xfId="31830"/>
    <cellStyle name="Normal 3 7 2 5 3" xfId="31831"/>
    <cellStyle name="Normal 3 7 2 6" xfId="31832"/>
    <cellStyle name="Normal 3 7 2 7" xfId="31833"/>
    <cellStyle name="Normal 3 7 3" xfId="31834"/>
    <cellStyle name="Normal 3 7 3 2" xfId="31835"/>
    <cellStyle name="Normal 3 7 3 3" xfId="31836"/>
    <cellStyle name="Normal 3 7 4" xfId="31837"/>
    <cellStyle name="Normal 3 7 4 2" xfId="31838"/>
    <cellStyle name="Normal 3 7 4 3" xfId="31839"/>
    <cellStyle name="Normal 3 7 5" xfId="31840"/>
    <cellStyle name="Normal 3 7 5 2" xfId="31841"/>
    <cellStyle name="Normal 3 7 5 3" xfId="31842"/>
    <cellStyle name="Normal 3 7 6" xfId="31843"/>
    <cellStyle name="Normal 3 7 6 2" xfId="31844"/>
    <cellStyle name="Normal 3 7 6 3" xfId="31845"/>
    <cellStyle name="Normal 3 7 7" xfId="31846"/>
    <cellStyle name="Normal 3 7 8" xfId="31847"/>
    <cellStyle name="Normal 3 8" xfId="31848"/>
    <cellStyle name="Normal 3 8 2" xfId="31849"/>
    <cellStyle name="Normal 3 8 2 2" xfId="31850"/>
    <cellStyle name="Normal 3 8 2 2 2" xfId="31851"/>
    <cellStyle name="Normal 3 8 2 2 3" xfId="31852"/>
    <cellStyle name="Normal 3 8 2 3" xfId="31853"/>
    <cellStyle name="Normal 3 8 2 3 2" xfId="31854"/>
    <cellStyle name="Normal 3 8 2 3 3" xfId="31855"/>
    <cellStyle name="Normal 3 8 2 4" xfId="31856"/>
    <cellStyle name="Normal 3 8 2 4 2" xfId="31857"/>
    <cellStyle name="Normal 3 8 2 4 3" xfId="31858"/>
    <cellStyle name="Normal 3 8 2 5" xfId="31859"/>
    <cellStyle name="Normal 3 8 2 5 2" xfId="31860"/>
    <cellStyle name="Normal 3 8 2 5 3" xfId="31861"/>
    <cellStyle name="Normal 3 8 2 6" xfId="31862"/>
    <cellStyle name="Normal 3 8 2 7" xfId="31863"/>
    <cellStyle name="Normal 3 8 3" xfId="31864"/>
    <cellStyle name="Normal 3 8 3 2" xfId="31865"/>
    <cellStyle name="Normal 3 8 3 3" xfId="31866"/>
    <cellStyle name="Normal 3 8 4" xfId="31867"/>
    <cellStyle name="Normal 3 8 4 2" xfId="31868"/>
    <cellStyle name="Normal 3 8 4 3" xfId="31869"/>
    <cellStyle name="Normal 3 8 5" xfId="31870"/>
    <cellStyle name="Normal 3 8 5 2" xfId="31871"/>
    <cellStyle name="Normal 3 8 5 3" xfId="31872"/>
    <cellStyle name="Normal 3 8 6" xfId="31873"/>
    <cellStyle name="Normal 3 8 6 2" xfId="31874"/>
    <cellStyle name="Normal 3 8 6 3" xfId="31875"/>
    <cellStyle name="Normal 3 8 7" xfId="31876"/>
    <cellStyle name="Normal 3 8 8" xfId="31877"/>
    <cellStyle name="Normal 3 9" xfId="31878"/>
    <cellStyle name="Normal 3 9 2" xfId="31879"/>
    <cellStyle name="Normal 3 9 2 2" xfId="31880"/>
    <cellStyle name="Normal 3 9 2 2 2" xfId="31881"/>
    <cellStyle name="Normal 3 9 2 2 3" xfId="31882"/>
    <cellStyle name="Normal 3 9 2 3" xfId="31883"/>
    <cellStyle name="Normal 3 9 2 3 2" xfId="31884"/>
    <cellStyle name="Normal 3 9 2 3 3" xfId="31885"/>
    <cellStyle name="Normal 3 9 2 4" xfId="31886"/>
    <cellStyle name="Normal 3 9 2 4 2" xfId="31887"/>
    <cellStyle name="Normal 3 9 2 4 3" xfId="31888"/>
    <cellStyle name="Normal 3 9 2 5" xfId="31889"/>
    <cellStyle name="Normal 3 9 2 5 2" xfId="31890"/>
    <cellStyle name="Normal 3 9 2 5 3" xfId="31891"/>
    <cellStyle name="Normal 3 9 2 6" xfId="31892"/>
    <cellStyle name="Normal 3 9 2 7" xfId="31893"/>
    <cellStyle name="Normal 3 9 3" xfId="31894"/>
    <cellStyle name="Normal 3 9 3 2" xfId="31895"/>
    <cellStyle name="Normal 3 9 3 3" xfId="31896"/>
    <cellStyle name="Normal 3 9 4" xfId="31897"/>
    <cellStyle name="Normal 3 9 4 2" xfId="31898"/>
    <cellStyle name="Normal 3 9 4 3" xfId="31899"/>
    <cellStyle name="Normal 3 9 5" xfId="31900"/>
    <cellStyle name="Normal 3 9 5 2" xfId="31901"/>
    <cellStyle name="Normal 3 9 5 3" xfId="31902"/>
    <cellStyle name="Normal 3 9 6" xfId="31903"/>
    <cellStyle name="Normal 3 9 6 2" xfId="31904"/>
    <cellStyle name="Normal 3 9 6 3" xfId="31905"/>
    <cellStyle name="Normal 3 9 7" xfId="31906"/>
    <cellStyle name="Normal 3 9 8" xfId="31907"/>
    <cellStyle name="Normal 30" xfId="31908"/>
    <cellStyle name="Normal 30 2" xfId="31909"/>
    <cellStyle name="Normal 30 2 2" xfId="31910"/>
    <cellStyle name="Normal 30 3" xfId="31911"/>
    <cellStyle name="Normal 31" xfId="31912"/>
    <cellStyle name="Normal 31 2" xfId="31913"/>
    <cellStyle name="Normal 31 2 2" xfId="31914"/>
    <cellStyle name="Normal 31 3" xfId="31915"/>
    <cellStyle name="Normal 32" xfId="31916"/>
    <cellStyle name="Normal 32 2" xfId="31917"/>
    <cellStyle name="Normal 32 2 2" xfId="31918"/>
    <cellStyle name="Normal 32 3" xfId="31919"/>
    <cellStyle name="Normal 32 3 2" xfId="31920"/>
    <cellStyle name="Normal 32 4" xfId="31921"/>
    <cellStyle name="Normal 33" xfId="31922"/>
    <cellStyle name="Normal 33 2" xfId="31923"/>
    <cellStyle name="Normal 33 2 2" xfId="31924"/>
    <cellStyle name="Normal 33 3" xfId="31925"/>
    <cellStyle name="Normal 34" xfId="31926"/>
    <cellStyle name="Normal 34 2" xfId="31927"/>
    <cellStyle name="Normal 35" xfId="31928"/>
    <cellStyle name="Normal 35 2" xfId="31929"/>
    <cellStyle name="Normal 36" xfId="31930"/>
    <cellStyle name="Normal 36 2" xfId="31931"/>
    <cellStyle name="Normal 37" xfId="31932"/>
    <cellStyle name="Normal 37 2" xfId="31933"/>
    <cellStyle name="Normal 38" xfId="31934"/>
    <cellStyle name="Normal 39" xfId="31935"/>
    <cellStyle name="Normal 4" xfId="1065"/>
    <cellStyle name="Normal 4 10" xfId="31937"/>
    <cellStyle name="Normal 4 10 2" xfId="31938"/>
    <cellStyle name="Normal 4 11" xfId="31939"/>
    <cellStyle name="Normal 4 11 2" xfId="31940"/>
    <cellStyle name="Normal 4 12" xfId="31941"/>
    <cellStyle name="Normal 4 13" xfId="31936"/>
    <cellStyle name="Normal 4 2" xfId="1066"/>
    <cellStyle name="Normal 4 2 10" xfId="31943"/>
    <cellStyle name="Normal 4 2 10 2" xfId="31944"/>
    <cellStyle name="Normal 4 2 10 3" xfId="31945"/>
    <cellStyle name="Normal 4 2 11" xfId="31946"/>
    <cellStyle name="Normal 4 2 11 2" xfId="31947"/>
    <cellStyle name="Normal 4 2 11 3" xfId="31948"/>
    <cellStyle name="Normal 4 2 12" xfId="31949"/>
    <cellStyle name="Normal 4 2 13" xfId="31950"/>
    <cellStyle name="Normal 4 2 14" xfId="31951"/>
    <cellStyle name="Normal 4 2 15" xfId="31952"/>
    <cellStyle name="Normal 4 2 16" xfId="31953"/>
    <cellStyle name="Normal 4 2 17" xfId="31954"/>
    <cellStyle name="Normal 4 2 18" xfId="31955"/>
    <cellStyle name="Normal 4 2 19" xfId="31956"/>
    <cellStyle name="Normal 4 2 2" xfId="1067"/>
    <cellStyle name="Normal 4 2 2 2" xfId="1556"/>
    <cellStyle name="Normal 4 2 2 2 2" xfId="31959"/>
    <cellStyle name="Normal 4 2 2 2 2 2" xfId="31960"/>
    <cellStyle name="Normal 4 2 2 2 2 3" xfId="31961"/>
    <cellStyle name="Normal 4 2 2 2 3" xfId="31962"/>
    <cellStyle name="Normal 4 2 2 2 3 2" xfId="31963"/>
    <cellStyle name="Normal 4 2 2 2 3 3" xfId="31964"/>
    <cellStyle name="Normal 4 2 2 2 4" xfId="31965"/>
    <cellStyle name="Normal 4 2 2 2 4 2" xfId="31966"/>
    <cellStyle name="Normal 4 2 2 2 4 3" xfId="31967"/>
    <cellStyle name="Normal 4 2 2 2 5" xfId="31968"/>
    <cellStyle name="Normal 4 2 2 2 5 2" xfId="31969"/>
    <cellStyle name="Normal 4 2 2 2 5 3" xfId="31970"/>
    <cellStyle name="Normal 4 2 2 2 6" xfId="31971"/>
    <cellStyle name="Normal 4 2 2 2 7" xfId="31972"/>
    <cellStyle name="Normal 4 2 2 2 8" xfId="31958"/>
    <cellStyle name="Normal 4 2 2 3" xfId="31973"/>
    <cellStyle name="Normal 4 2 2 3 2" xfId="31974"/>
    <cellStyle name="Normal 4 2 2 3 3" xfId="31975"/>
    <cellStyle name="Normal 4 2 2 4" xfId="31976"/>
    <cellStyle name="Normal 4 2 2 4 2" xfId="31977"/>
    <cellStyle name="Normal 4 2 2 4 3" xfId="31978"/>
    <cellStyle name="Normal 4 2 2 5" xfId="31979"/>
    <cellStyle name="Normal 4 2 2 5 2" xfId="31980"/>
    <cellStyle name="Normal 4 2 2 5 3" xfId="31981"/>
    <cellStyle name="Normal 4 2 2 6" xfId="31982"/>
    <cellStyle name="Normal 4 2 2 6 2" xfId="31983"/>
    <cellStyle name="Normal 4 2 2 6 3" xfId="31984"/>
    <cellStyle name="Normal 4 2 2 7" xfId="31985"/>
    <cellStyle name="Normal 4 2 2 8" xfId="31986"/>
    <cellStyle name="Normal 4 2 2 9" xfId="31957"/>
    <cellStyle name="Normal 4 2 20" xfId="31987"/>
    <cellStyle name="Normal 4 2 21" xfId="31988"/>
    <cellStyle name="Normal 4 2 22" xfId="31989"/>
    <cellStyle name="Normal 4 2 23" xfId="31942"/>
    <cellStyle name="Normal 4 2 3" xfId="1068"/>
    <cellStyle name="Normal 4 2 3 2" xfId="31991"/>
    <cellStyle name="Normal 4 2 3 2 2" xfId="31992"/>
    <cellStyle name="Normal 4 2 3 2 2 2" xfId="31993"/>
    <cellStyle name="Normal 4 2 3 2 2 3" xfId="31994"/>
    <cellStyle name="Normal 4 2 3 2 3" xfId="31995"/>
    <cellStyle name="Normal 4 2 3 2 3 2" xfId="31996"/>
    <cellStyle name="Normal 4 2 3 2 3 3" xfId="31997"/>
    <cellStyle name="Normal 4 2 3 2 4" xfId="31998"/>
    <cellStyle name="Normal 4 2 3 2 4 2" xfId="31999"/>
    <cellStyle name="Normal 4 2 3 2 4 3" xfId="32000"/>
    <cellStyle name="Normal 4 2 3 2 5" xfId="32001"/>
    <cellStyle name="Normal 4 2 3 2 5 2" xfId="32002"/>
    <cellStyle name="Normal 4 2 3 2 5 3" xfId="32003"/>
    <cellStyle name="Normal 4 2 3 2 6" xfId="32004"/>
    <cellStyle name="Normal 4 2 3 2 7" xfId="32005"/>
    <cellStyle name="Normal 4 2 3 3" xfId="32006"/>
    <cellStyle name="Normal 4 2 3 3 2" xfId="32007"/>
    <cellStyle name="Normal 4 2 3 3 3" xfId="32008"/>
    <cellStyle name="Normal 4 2 3 4" xfId="32009"/>
    <cellStyle name="Normal 4 2 3 4 2" xfId="32010"/>
    <cellStyle name="Normal 4 2 3 4 3" xfId="32011"/>
    <cellStyle name="Normal 4 2 3 5" xfId="32012"/>
    <cellStyle name="Normal 4 2 3 5 2" xfId="32013"/>
    <cellStyle name="Normal 4 2 3 5 3" xfId="32014"/>
    <cellStyle name="Normal 4 2 3 6" xfId="32015"/>
    <cellStyle name="Normal 4 2 3 6 2" xfId="32016"/>
    <cellStyle name="Normal 4 2 3 6 3" xfId="32017"/>
    <cellStyle name="Normal 4 2 3 7" xfId="32018"/>
    <cellStyle name="Normal 4 2 3 8" xfId="32019"/>
    <cellStyle name="Normal 4 2 3 9" xfId="31990"/>
    <cellStyle name="Normal 4 2 4" xfId="1069"/>
    <cellStyle name="Normal 4 2 4 2" xfId="32021"/>
    <cellStyle name="Normal 4 2 4 2 2" xfId="32022"/>
    <cellStyle name="Normal 4 2 4 2 3" xfId="32023"/>
    <cellStyle name="Normal 4 2 4 3" xfId="32024"/>
    <cellStyle name="Normal 4 2 4 3 2" xfId="32025"/>
    <cellStyle name="Normal 4 2 4 3 3" xfId="32026"/>
    <cellStyle name="Normal 4 2 4 4" xfId="32027"/>
    <cellStyle name="Normal 4 2 4 4 2" xfId="32028"/>
    <cellStyle name="Normal 4 2 4 4 3" xfId="32029"/>
    <cellStyle name="Normal 4 2 4 5" xfId="32030"/>
    <cellStyle name="Normal 4 2 4 5 2" xfId="32031"/>
    <cellStyle name="Normal 4 2 4 5 3" xfId="32032"/>
    <cellStyle name="Normal 4 2 4 6" xfId="32033"/>
    <cellStyle name="Normal 4 2 4 7" xfId="32034"/>
    <cellStyle name="Normal 4 2 4 8" xfId="32020"/>
    <cellStyle name="Normal 4 2 5" xfId="1557"/>
    <cellStyle name="Normal 4 2 5 2" xfId="32036"/>
    <cellStyle name="Normal 4 2 5 2 2" xfId="32037"/>
    <cellStyle name="Normal 4 2 5 2 3" xfId="32038"/>
    <cellStyle name="Normal 4 2 5 3" xfId="32039"/>
    <cellStyle name="Normal 4 2 5 3 2" xfId="32040"/>
    <cellStyle name="Normal 4 2 5 3 3" xfId="32041"/>
    <cellStyle name="Normal 4 2 5 4" xfId="32042"/>
    <cellStyle name="Normal 4 2 5 4 2" xfId="32043"/>
    <cellStyle name="Normal 4 2 5 4 3" xfId="32044"/>
    <cellStyle name="Normal 4 2 5 5" xfId="32045"/>
    <cellStyle name="Normal 4 2 5 5 2" xfId="32046"/>
    <cellStyle name="Normal 4 2 5 5 3" xfId="32047"/>
    <cellStyle name="Normal 4 2 5 6" xfId="32048"/>
    <cellStyle name="Normal 4 2 5 7" xfId="32049"/>
    <cellStyle name="Normal 4 2 5 8" xfId="32035"/>
    <cellStyle name="Normal 4 2 6" xfId="32050"/>
    <cellStyle name="Normal 4 2 6 2" xfId="32051"/>
    <cellStyle name="Normal 4 2 6 3" xfId="32052"/>
    <cellStyle name="Normal 4 2 7" xfId="32053"/>
    <cellStyle name="Normal 4 2 7 2" xfId="32054"/>
    <cellStyle name="Normal 4 2 7 3" xfId="32055"/>
    <cellStyle name="Normal 4 2 8" xfId="32056"/>
    <cellStyle name="Normal 4 2 8 2" xfId="32057"/>
    <cellStyle name="Normal 4 2 8 3" xfId="32058"/>
    <cellStyle name="Normal 4 2 9" xfId="32059"/>
    <cellStyle name="Normal 4 2 9 2" xfId="32060"/>
    <cellStyle name="Normal 4 2 9 3" xfId="32061"/>
    <cellStyle name="Normal 4 3" xfId="1070"/>
    <cellStyle name="Normal 4 3 2" xfId="32063"/>
    <cellStyle name="Normal 4 3 2 2" xfId="32064"/>
    <cellStyle name="Normal 4 3 2 2 2" xfId="32065"/>
    <cellStyle name="Normal 4 3 2 3" xfId="32066"/>
    <cellStyle name="Normal 4 3 2 3 2" xfId="32067"/>
    <cellStyle name="Normal 4 3 2 4" xfId="32068"/>
    <cellStyle name="Normal 4 3 2 5" xfId="32069"/>
    <cellStyle name="Normal 4 3 3" xfId="32070"/>
    <cellStyle name="Normal 4 3 3 2" xfId="32071"/>
    <cellStyle name="Normal 4 3 3 2 2" xfId="32072"/>
    <cellStyle name="Normal 4 3 3 3" xfId="32073"/>
    <cellStyle name="Normal 4 3 3 3 2" xfId="32074"/>
    <cellStyle name="Normal 4 3 3 4" xfId="32075"/>
    <cellStyle name="Normal 4 3 4" xfId="32076"/>
    <cellStyle name="Normal 4 3 4 2" xfId="32077"/>
    <cellStyle name="Normal 4 3 5" xfId="32078"/>
    <cellStyle name="Normal 4 3 5 2" xfId="32079"/>
    <cellStyle name="Normal 4 3 6" xfId="32080"/>
    <cellStyle name="Normal 4 3 7" xfId="32081"/>
    <cellStyle name="Normal 4 3 8" xfId="32082"/>
    <cellStyle name="Normal 4 3 9" xfId="32062"/>
    <cellStyle name="Normal 4 4" xfId="1071"/>
    <cellStyle name="Normal 4 4 2" xfId="32084"/>
    <cellStyle name="Normal 4 4 2 2" xfId="32085"/>
    <cellStyle name="Normal 4 4 2 2 2" xfId="32086"/>
    <cellStyle name="Normal 4 4 2 3" xfId="32087"/>
    <cellStyle name="Normal 4 4 2 3 2" xfId="32088"/>
    <cellStyle name="Normal 4 4 2 4" xfId="32089"/>
    <cellStyle name="Normal 4 4 3" xfId="32090"/>
    <cellStyle name="Normal 4 4 3 2" xfId="32091"/>
    <cellStyle name="Normal 4 4 3 2 2" xfId="32092"/>
    <cellStyle name="Normal 4 4 3 3" xfId="32093"/>
    <cellStyle name="Normal 4 4 4" xfId="32094"/>
    <cellStyle name="Normal 4 4 4 2" xfId="32095"/>
    <cellStyle name="Normal 4 4 5" xfId="32096"/>
    <cellStyle name="Normal 4 4 5 2" xfId="32097"/>
    <cellStyle name="Normal 4 4 6" xfId="32098"/>
    <cellStyle name="Normal 4 4 7" xfId="32099"/>
    <cellStyle name="Normal 4 4 8" xfId="32100"/>
    <cellStyle name="Normal 4 4 9" xfId="32083"/>
    <cellStyle name="Normal 4 5" xfId="1072"/>
    <cellStyle name="Normal 4 5 2" xfId="1473"/>
    <cellStyle name="Normal 4 5 2 2" xfId="32103"/>
    <cellStyle name="Normal 4 5 2 2 2" xfId="32104"/>
    <cellStyle name="Normal 4 5 2 3" xfId="32105"/>
    <cellStyle name="Normal 4 5 2 3 2" xfId="32106"/>
    <cellStyle name="Normal 4 5 2 4" xfId="32107"/>
    <cellStyle name="Normal 4 5 2 5" xfId="32102"/>
    <cellStyle name="Normal 4 5 3" xfId="32108"/>
    <cellStyle name="Normal 4 5 3 2" xfId="32109"/>
    <cellStyle name="Normal 4 5 3 2 2" xfId="32110"/>
    <cellStyle name="Normal 4 5 3 3" xfId="32111"/>
    <cellStyle name="Normal 4 5 4" xfId="32112"/>
    <cellStyle name="Normal 4 5 4 2" xfId="32113"/>
    <cellStyle name="Normal 4 5 5" xfId="32114"/>
    <cellStyle name="Normal 4 5 5 2" xfId="32115"/>
    <cellStyle name="Normal 4 5 6" xfId="32116"/>
    <cellStyle name="Normal 4 5 7" xfId="32117"/>
    <cellStyle name="Normal 4 5 8" xfId="32101"/>
    <cellStyle name="Normal 4 6" xfId="32118"/>
    <cellStyle name="Normal 4 6 2" xfId="32119"/>
    <cellStyle name="Normal 4 6 2 2" xfId="32120"/>
    <cellStyle name="Normal 4 6 2 2 2" xfId="32121"/>
    <cellStyle name="Normal 4 6 2 3" xfId="32122"/>
    <cellStyle name="Normal 4 6 2 3 2" xfId="32123"/>
    <cellStyle name="Normal 4 6 2 4" xfId="32124"/>
    <cellStyle name="Normal 4 6 3" xfId="32125"/>
    <cellStyle name="Normal 4 6 3 2" xfId="32126"/>
    <cellStyle name="Normal 4 6 3 2 2" xfId="32127"/>
    <cellStyle name="Normal 4 6 3 3" xfId="32128"/>
    <cellStyle name="Normal 4 6 4" xfId="32129"/>
    <cellStyle name="Normal 4 6 4 2" xfId="32130"/>
    <cellStyle name="Normal 4 6 5" xfId="32131"/>
    <cellStyle name="Normal 4 6 5 2" xfId="32132"/>
    <cellStyle name="Normal 4 6 6" xfId="32133"/>
    <cellStyle name="Normal 4 7" xfId="32134"/>
    <cellStyle name="Normal 4 7 2" xfId="32135"/>
    <cellStyle name="Normal 4 7 2 2" xfId="32136"/>
    <cellStyle name="Normal 4 7 2 2 2" xfId="32137"/>
    <cellStyle name="Normal 4 7 2 3" xfId="32138"/>
    <cellStyle name="Normal 4 7 2 3 2" xfId="32139"/>
    <cellStyle name="Normal 4 7 2 4" xfId="32140"/>
    <cellStyle name="Normal 4 7 3" xfId="32141"/>
    <cellStyle name="Normal 4 7 3 2" xfId="32142"/>
    <cellStyle name="Normal 4 7 4" xfId="32143"/>
    <cellStyle name="Normal 4 7 4 2" xfId="32144"/>
    <cellStyle name="Normal 4 7 5" xfId="32145"/>
    <cellStyle name="Normal 4 8" xfId="32146"/>
    <cellStyle name="Normal 4 8 2" xfId="32147"/>
    <cellStyle name="Normal 4 8 2 2" xfId="32148"/>
    <cellStyle name="Normal 4 8 3" xfId="32149"/>
    <cellStyle name="Normal 4 8 3 2" xfId="32150"/>
    <cellStyle name="Normal 4 8 4" xfId="32151"/>
    <cellStyle name="Normal 4 9" xfId="32152"/>
    <cellStyle name="Normal 4 9 2" xfId="32153"/>
    <cellStyle name="Normal 4 9 2 2" xfId="32154"/>
    <cellStyle name="Normal 4 9 3" xfId="32155"/>
    <cellStyle name="Normal 4 9 3 2" xfId="32156"/>
    <cellStyle name="Normal 4 9 4" xfId="32157"/>
    <cellStyle name="Normal 40" xfId="32158"/>
    <cellStyle name="Normal 41" xfId="32159"/>
    <cellStyle name="Normal 42" xfId="32160"/>
    <cellStyle name="Normal 42 2" xfId="32161"/>
    <cellStyle name="Normal 43" xfId="32162"/>
    <cellStyle name="Normal 44" xfId="32163"/>
    <cellStyle name="Normal 45" xfId="32164"/>
    <cellStyle name="Normal 46" xfId="32165"/>
    <cellStyle name="Normal 47" xfId="32166"/>
    <cellStyle name="Normal 48" xfId="32167"/>
    <cellStyle name="Normal 49" xfId="32168"/>
    <cellStyle name="Normal 5" xfId="1073"/>
    <cellStyle name="Normal 5 10" xfId="32169"/>
    <cellStyle name="Normal 5 10 2" xfId="32170"/>
    <cellStyle name="Normal 5 10 2 2" xfId="32171"/>
    <cellStyle name="Normal 5 10 2 3" xfId="32172"/>
    <cellStyle name="Normal 5 10 3" xfId="32173"/>
    <cellStyle name="Normal 5 10 3 2" xfId="32174"/>
    <cellStyle name="Normal 5 10 3 3" xfId="32175"/>
    <cellStyle name="Normal 5 10 4" xfId="32176"/>
    <cellStyle name="Normal 5 10 4 2" xfId="32177"/>
    <cellStyle name="Normal 5 10 4 3" xfId="32178"/>
    <cellStyle name="Normal 5 10 5" xfId="32179"/>
    <cellStyle name="Normal 5 10 5 2" xfId="32180"/>
    <cellStyle name="Normal 5 10 5 3" xfId="32181"/>
    <cellStyle name="Normal 5 10 6" xfId="32182"/>
    <cellStyle name="Normal 5 10 7" xfId="32183"/>
    <cellStyle name="Normal 5 11" xfId="32184"/>
    <cellStyle name="Normal 5 11 2" xfId="32185"/>
    <cellStyle name="Normal 5 11 2 2" xfId="32186"/>
    <cellStyle name="Normal 5 11 2 3" xfId="32187"/>
    <cellStyle name="Normal 5 11 3" xfId="32188"/>
    <cellStyle name="Normal 5 11 3 2" xfId="32189"/>
    <cellStyle name="Normal 5 11 3 3" xfId="32190"/>
    <cellStyle name="Normal 5 11 4" xfId="32191"/>
    <cellStyle name="Normal 5 11 4 2" xfId="32192"/>
    <cellStyle name="Normal 5 11 4 3" xfId="32193"/>
    <cellStyle name="Normal 5 11 5" xfId="32194"/>
    <cellStyle name="Normal 5 11 5 2" xfId="32195"/>
    <cellStyle name="Normal 5 11 5 3" xfId="32196"/>
    <cellStyle name="Normal 5 11 6" xfId="32197"/>
    <cellStyle name="Normal 5 11 7" xfId="32198"/>
    <cellStyle name="Normal 5 12" xfId="32199"/>
    <cellStyle name="Normal 5 12 2" xfId="32200"/>
    <cellStyle name="Normal 5 12 2 2" xfId="32201"/>
    <cellStyle name="Normal 5 12 2 3" xfId="32202"/>
    <cellStyle name="Normal 5 12 3" xfId="32203"/>
    <cellStyle name="Normal 5 12 3 2" xfId="32204"/>
    <cellStyle name="Normal 5 12 3 3" xfId="32205"/>
    <cellStyle name="Normal 5 12 4" xfId="32206"/>
    <cellStyle name="Normal 5 12 4 2" xfId="32207"/>
    <cellStyle name="Normal 5 12 4 3" xfId="32208"/>
    <cellStyle name="Normal 5 12 5" xfId="32209"/>
    <cellStyle name="Normal 5 12 5 2" xfId="32210"/>
    <cellStyle name="Normal 5 12 5 3" xfId="32211"/>
    <cellStyle name="Normal 5 12 6" xfId="32212"/>
    <cellStyle name="Normal 5 12 7" xfId="32213"/>
    <cellStyle name="Normal 5 13" xfId="32214"/>
    <cellStyle name="Normal 5 13 2" xfId="32215"/>
    <cellStyle name="Normal 5 13 2 2" xfId="32216"/>
    <cellStyle name="Normal 5 13 2 3" xfId="32217"/>
    <cellStyle name="Normal 5 13 3" xfId="32218"/>
    <cellStyle name="Normal 5 13 3 2" xfId="32219"/>
    <cellStyle name="Normal 5 13 3 3" xfId="32220"/>
    <cellStyle name="Normal 5 13 4" xfId="32221"/>
    <cellStyle name="Normal 5 13 4 2" xfId="32222"/>
    <cellStyle name="Normal 5 13 4 3" xfId="32223"/>
    <cellStyle name="Normal 5 13 5" xfId="32224"/>
    <cellStyle name="Normal 5 13 5 2" xfId="32225"/>
    <cellStyle name="Normal 5 13 5 3" xfId="32226"/>
    <cellStyle name="Normal 5 13 6" xfId="32227"/>
    <cellStyle name="Normal 5 13 7" xfId="32228"/>
    <cellStyle name="Normal 5 14" xfId="32229"/>
    <cellStyle name="Normal 5 14 2" xfId="32230"/>
    <cellStyle name="Normal 5 14 2 2" xfId="32231"/>
    <cellStyle name="Normal 5 14 2 3" xfId="32232"/>
    <cellStyle name="Normal 5 14 3" xfId="32233"/>
    <cellStyle name="Normal 5 14 3 2" xfId="32234"/>
    <cellStyle name="Normal 5 14 3 3" xfId="32235"/>
    <cellStyle name="Normal 5 14 4" xfId="32236"/>
    <cellStyle name="Normal 5 14 4 2" xfId="32237"/>
    <cellStyle name="Normal 5 14 4 3" xfId="32238"/>
    <cellStyle name="Normal 5 14 5" xfId="32239"/>
    <cellStyle name="Normal 5 14 5 2" xfId="32240"/>
    <cellStyle name="Normal 5 14 5 3" xfId="32241"/>
    <cellStyle name="Normal 5 14 6" xfId="32242"/>
    <cellStyle name="Normal 5 14 7" xfId="32243"/>
    <cellStyle name="Normal 5 15" xfId="32244"/>
    <cellStyle name="Normal 5 15 2" xfId="32245"/>
    <cellStyle name="Normal 5 15 3" xfId="32246"/>
    <cellStyle name="Normal 5 16" xfId="32247"/>
    <cellStyle name="Normal 5 16 2" xfId="32248"/>
    <cellStyle name="Normal 5 16 3" xfId="32249"/>
    <cellStyle name="Normal 5 17" xfId="32250"/>
    <cellStyle name="Normal 5 17 2" xfId="32251"/>
    <cellStyle name="Normal 5 17 3" xfId="32252"/>
    <cellStyle name="Normal 5 18" xfId="32253"/>
    <cellStyle name="Normal 5 18 2" xfId="32254"/>
    <cellStyle name="Normal 5 18 3" xfId="32255"/>
    <cellStyle name="Normal 5 19" xfId="32256"/>
    <cellStyle name="Normal 5 2" xfId="1074"/>
    <cellStyle name="Normal 5 2 10" xfId="32257"/>
    <cellStyle name="Normal 5 2 10 2" xfId="32258"/>
    <cellStyle name="Normal 5 2 10 2 2" xfId="32259"/>
    <cellStyle name="Normal 5 2 10 2 3" xfId="32260"/>
    <cellStyle name="Normal 5 2 10 3" xfId="32261"/>
    <cellStyle name="Normal 5 2 10 3 2" xfId="32262"/>
    <cellStyle name="Normal 5 2 10 3 3" xfId="32263"/>
    <cellStyle name="Normal 5 2 10 4" xfId="32264"/>
    <cellStyle name="Normal 5 2 10 4 2" xfId="32265"/>
    <cellStyle name="Normal 5 2 10 4 3" xfId="32266"/>
    <cellStyle name="Normal 5 2 10 5" xfId="32267"/>
    <cellStyle name="Normal 5 2 10 5 2" xfId="32268"/>
    <cellStyle name="Normal 5 2 10 5 3" xfId="32269"/>
    <cellStyle name="Normal 5 2 10 6" xfId="32270"/>
    <cellStyle name="Normal 5 2 10 7" xfId="32271"/>
    <cellStyle name="Normal 5 2 11" xfId="32272"/>
    <cellStyle name="Normal 5 2 11 2" xfId="32273"/>
    <cellStyle name="Normal 5 2 11 2 2" xfId="32274"/>
    <cellStyle name="Normal 5 2 11 2 3" xfId="32275"/>
    <cellStyle name="Normal 5 2 11 3" xfId="32276"/>
    <cellStyle name="Normal 5 2 11 3 2" xfId="32277"/>
    <cellStyle name="Normal 5 2 11 3 3" xfId="32278"/>
    <cellStyle name="Normal 5 2 11 4" xfId="32279"/>
    <cellStyle name="Normal 5 2 11 4 2" xfId="32280"/>
    <cellStyle name="Normal 5 2 11 4 3" xfId="32281"/>
    <cellStyle name="Normal 5 2 11 5" xfId="32282"/>
    <cellStyle name="Normal 5 2 11 5 2" xfId="32283"/>
    <cellStyle name="Normal 5 2 11 5 3" xfId="32284"/>
    <cellStyle name="Normal 5 2 11 6" xfId="32285"/>
    <cellStyle name="Normal 5 2 11 7" xfId="32286"/>
    <cellStyle name="Normal 5 2 12" xfId="32287"/>
    <cellStyle name="Normal 5 2 12 2" xfId="32288"/>
    <cellStyle name="Normal 5 2 12 2 2" xfId="32289"/>
    <cellStyle name="Normal 5 2 12 2 3" xfId="32290"/>
    <cellStyle name="Normal 5 2 12 3" xfId="32291"/>
    <cellStyle name="Normal 5 2 12 3 2" xfId="32292"/>
    <cellStyle name="Normal 5 2 12 3 3" xfId="32293"/>
    <cellStyle name="Normal 5 2 12 4" xfId="32294"/>
    <cellStyle name="Normal 5 2 12 4 2" xfId="32295"/>
    <cellStyle name="Normal 5 2 12 4 3" xfId="32296"/>
    <cellStyle name="Normal 5 2 12 5" xfId="32297"/>
    <cellStyle name="Normal 5 2 12 5 2" xfId="32298"/>
    <cellStyle name="Normal 5 2 12 5 3" xfId="32299"/>
    <cellStyle name="Normal 5 2 12 6" xfId="32300"/>
    <cellStyle name="Normal 5 2 12 7" xfId="32301"/>
    <cellStyle name="Normal 5 2 13" xfId="32302"/>
    <cellStyle name="Normal 5 2 13 2" xfId="32303"/>
    <cellStyle name="Normal 5 2 13 3" xfId="32304"/>
    <cellStyle name="Normal 5 2 14" xfId="32305"/>
    <cellStyle name="Normal 5 2 14 2" xfId="32306"/>
    <cellStyle name="Normal 5 2 14 3" xfId="32307"/>
    <cellStyle name="Normal 5 2 15" xfId="32308"/>
    <cellStyle name="Normal 5 2 15 2" xfId="32309"/>
    <cellStyle name="Normal 5 2 15 3" xfId="32310"/>
    <cellStyle name="Normal 5 2 16" xfId="32311"/>
    <cellStyle name="Normal 5 2 16 2" xfId="32312"/>
    <cellStyle name="Normal 5 2 16 3" xfId="32313"/>
    <cellStyle name="Normal 5 2 17" xfId="32314"/>
    <cellStyle name="Normal 5 2 18" xfId="32315"/>
    <cellStyle name="Normal 5 2 2" xfId="1075"/>
    <cellStyle name="Normal 5 2 2 10" xfId="32317"/>
    <cellStyle name="Normal 5 2 2 10 2" xfId="32318"/>
    <cellStyle name="Normal 5 2 2 10 2 2" xfId="32319"/>
    <cellStyle name="Normal 5 2 2 10 2 3" xfId="32320"/>
    <cellStyle name="Normal 5 2 2 10 3" xfId="32321"/>
    <cellStyle name="Normal 5 2 2 10 3 2" xfId="32322"/>
    <cellStyle name="Normal 5 2 2 10 3 3" xfId="32323"/>
    <cellStyle name="Normal 5 2 2 10 4" xfId="32324"/>
    <cellStyle name="Normal 5 2 2 10 4 2" xfId="32325"/>
    <cellStyle name="Normal 5 2 2 10 4 3" xfId="32326"/>
    <cellStyle name="Normal 5 2 2 10 5" xfId="32327"/>
    <cellStyle name="Normal 5 2 2 10 5 2" xfId="32328"/>
    <cellStyle name="Normal 5 2 2 10 5 3" xfId="32329"/>
    <cellStyle name="Normal 5 2 2 10 6" xfId="32330"/>
    <cellStyle name="Normal 5 2 2 10 7" xfId="32331"/>
    <cellStyle name="Normal 5 2 2 11" xfId="32332"/>
    <cellStyle name="Normal 5 2 2 11 2" xfId="32333"/>
    <cellStyle name="Normal 5 2 2 11 3" xfId="32334"/>
    <cellStyle name="Normal 5 2 2 12" xfId="32335"/>
    <cellStyle name="Normal 5 2 2 12 2" xfId="32336"/>
    <cellStyle name="Normal 5 2 2 12 3" xfId="32337"/>
    <cellStyle name="Normal 5 2 2 13" xfId="32338"/>
    <cellStyle name="Normal 5 2 2 13 2" xfId="32339"/>
    <cellStyle name="Normal 5 2 2 13 3" xfId="32340"/>
    <cellStyle name="Normal 5 2 2 14" xfId="32341"/>
    <cellStyle name="Normal 5 2 2 14 2" xfId="32342"/>
    <cellStyle name="Normal 5 2 2 14 3" xfId="32343"/>
    <cellStyle name="Normal 5 2 2 15" xfId="32344"/>
    <cellStyle name="Normal 5 2 2 16" xfId="32345"/>
    <cellStyle name="Normal 5 2 2 17" xfId="32316"/>
    <cellStyle name="Normal 5 2 2 2" xfId="1558"/>
    <cellStyle name="Normal 5 2 2 2 10" xfId="32347"/>
    <cellStyle name="Normal 5 2 2 2 10 2" xfId="32348"/>
    <cellStyle name="Normal 5 2 2 2 10 3" xfId="32349"/>
    <cellStyle name="Normal 5 2 2 2 11" xfId="32350"/>
    <cellStyle name="Normal 5 2 2 2 11 2" xfId="32351"/>
    <cellStyle name="Normal 5 2 2 2 11 3" xfId="32352"/>
    <cellStyle name="Normal 5 2 2 2 12" xfId="32353"/>
    <cellStyle name="Normal 5 2 2 2 12 2" xfId="32354"/>
    <cellStyle name="Normal 5 2 2 2 12 3" xfId="32355"/>
    <cellStyle name="Normal 5 2 2 2 13" xfId="32356"/>
    <cellStyle name="Normal 5 2 2 2 13 2" xfId="32357"/>
    <cellStyle name="Normal 5 2 2 2 13 3" xfId="32358"/>
    <cellStyle name="Normal 5 2 2 2 14" xfId="32359"/>
    <cellStyle name="Normal 5 2 2 2 15" xfId="32360"/>
    <cellStyle name="Normal 5 2 2 2 16" xfId="32346"/>
    <cellStyle name="Normal 5 2 2 2 2" xfId="32361"/>
    <cellStyle name="Normal 5 2 2 2 2 10" xfId="32362"/>
    <cellStyle name="Normal 5 2 2 2 2 10 2" xfId="32363"/>
    <cellStyle name="Normal 5 2 2 2 2 10 3" xfId="32364"/>
    <cellStyle name="Normal 5 2 2 2 2 11" xfId="32365"/>
    <cellStyle name="Normal 5 2 2 2 2 11 2" xfId="32366"/>
    <cellStyle name="Normal 5 2 2 2 2 11 3" xfId="32367"/>
    <cellStyle name="Normal 5 2 2 2 2 12" xfId="32368"/>
    <cellStyle name="Normal 5 2 2 2 2 12 2" xfId="32369"/>
    <cellStyle name="Normal 5 2 2 2 2 12 3" xfId="32370"/>
    <cellStyle name="Normal 5 2 2 2 2 13" xfId="32371"/>
    <cellStyle name="Normal 5 2 2 2 2 14" xfId="32372"/>
    <cellStyle name="Normal 5 2 2 2 2 2" xfId="32373"/>
    <cellStyle name="Normal 5 2 2 2 2 2 10" xfId="32374"/>
    <cellStyle name="Normal 5 2 2 2 2 2 11" xfId="32375"/>
    <cellStyle name="Normal 5 2 2 2 2 2 2" xfId="32376"/>
    <cellStyle name="Normal 5 2 2 2 2 2 2 2" xfId="32377"/>
    <cellStyle name="Normal 5 2 2 2 2 2 2 2 2" xfId="32378"/>
    <cellStyle name="Normal 5 2 2 2 2 2 2 2 2 2" xfId="32379"/>
    <cellStyle name="Normal 5 2 2 2 2 2 2 2 2 3" xfId="32380"/>
    <cellStyle name="Normal 5 2 2 2 2 2 2 2 3" xfId="32381"/>
    <cellStyle name="Normal 5 2 2 2 2 2 2 2 3 2" xfId="32382"/>
    <cellStyle name="Normal 5 2 2 2 2 2 2 2 3 3" xfId="32383"/>
    <cellStyle name="Normal 5 2 2 2 2 2 2 2 4" xfId="32384"/>
    <cellStyle name="Normal 5 2 2 2 2 2 2 2 4 2" xfId="32385"/>
    <cellStyle name="Normal 5 2 2 2 2 2 2 2 4 3" xfId="32386"/>
    <cellStyle name="Normal 5 2 2 2 2 2 2 2 5" xfId="32387"/>
    <cellStyle name="Normal 5 2 2 2 2 2 2 2 5 2" xfId="32388"/>
    <cellStyle name="Normal 5 2 2 2 2 2 2 2 5 3" xfId="32389"/>
    <cellStyle name="Normal 5 2 2 2 2 2 2 2 6" xfId="32390"/>
    <cellStyle name="Normal 5 2 2 2 2 2 2 2 7" xfId="32391"/>
    <cellStyle name="Normal 5 2 2 2 2 2 2 3" xfId="32392"/>
    <cellStyle name="Normal 5 2 2 2 2 2 2 3 2" xfId="32393"/>
    <cellStyle name="Normal 5 2 2 2 2 2 2 3 3" xfId="32394"/>
    <cellStyle name="Normal 5 2 2 2 2 2 2 4" xfId="32395"/>
    <cellStyle name="Normal 5 2 2 2 2 2 2 4 2" xfId="32396"/>
    <cellStyle name="Normal 5 2 2 2 2 2 2 4 3" xfId="32397"/>
    <cellStyle name="Normal 5 2 2 2 2 2 2 5" xfId="32398"/>
    <cellStyle name="Normal 5 2 2 2 2 2 2 5 2" xfId="32399"/>
    <cellStyle name="Normal 5 2 2 2 2 2 2 5 3" xfId="32400"/>
    <cellStyle name="Normal 5 2 2 2 2 2 2 6" xfId="32401"/>
    <cellStyle name="Normal 5 2 2 2 2 2 2 6 2" xfId="32402"/>
    <cellStyle name="Normal 5 2 2 2 2 2 2 6 3" xfId="32403"/>
    <cellStyle name="Normal 5 2 2 2 2 2 2 7" xfId="32404"/>
    <cellStyle name="Normal 5 2 2 2 2 2 2 8" xfId="32405"/>
    <cellStyle name="Normal 5 2 2 2 2 2 3" xfId="32406"/>
    <cellStyle name="Normal 5 2 2 2 2 2 3 2" xfId="32407"/>
    <cellStyle name="Normal 5 2 2 2 2 2 3 2 2" xfId="32408"/>
    <cellStyle name="Normal 5 2 2 2 2 2 3 2 3" xfId="32409"/>
    <cellStyle name="Normal 5 2 2 2 2 2 3 3" xfId="32410"/>
    <cellStyle name="Normal 5 2 2 2 2 2 3 3 2" xfId="32411"/>
    <cellStyle name="Normal 5 2 2 2 2 2 3 3 3" xfId="32412"/>
    <cellStyle name="Normal 5 2 2 2 2 2 3 4" xfId="32413"/>
    <cellStyle name="Normal 5 2 2 2 2 2 3 4 2" xfId="32414"/>
    <cellStyle name="Normal 5 2 2 2 2 2 3 4 3" xfId="32415"/>
    <cellStyle name="Normal 5 2 2 2 2 2 3 5" xfId="32416"/>
    <cellStyle name="Normal 5 2 2 2 2 2 3 5 2" xfId="32417"/>
    <cellStyle name="Normal 5 2 2 2 2 2 3 5 3" xfId="32418"/>
    <cellStyle name="Normal 5 2 2 2 2 2 3 6" xfId="32419"/>
    <cellStyle name="Normal 5 2 2 2 2 2 3 7" xfId="32420"/>
    <cellStyle name="Normal 5 2 2 2 2 2 4" xfId="32421"/>
    <cellStyle name="Normal 5 2 2 2 2 2 4 2" xfId="32422"/>
    <cellStyle name="Normal 5 2 2 2 2 2 4 2 2" xfId="32423"/>
    <cellStyle name="Normal 5 2 2 2 2 2 4 2 3" xfId="32424"/>
    <cellStyle name="Normal 5 2 2 2 2 2 4 3" xfId="32425"/>
    <cellStyle name="Normal 5 2 2 2 2 2 4 3 2" xfId="32426"/>
    <cellStyle name="Normal 5 2 2 2 2 2 4 3 3" xfId="32427"/>
    <cellStyle name="Normal 5 2 2 2 2 2 4 4" xfId="32428"/>
    <cellStyle name="Normal 5 2 2 2 2 2 4 4 2" xfId="32429"/>
    <cellStyle name="Normal 5 2 2 2 2 2 4 4 3" xfId="32430"/>
    <cellStyle name="Normal 5 2 2 2 2 2 4 5" xfId="32431"/>
    <cellStyle name="Normal 5 2 2 2 2 2 4 5 2" xfId="32432"/>
    <cellStyle name="Normal 5 2 2 2 2 2 4 5 3" xfId="32433"/>
    <cellStyle name="Normal 5 2 2 2 2 2 4 6" xfId="32434"/>
    <cellStyle name="Normal 5 2 2 2 2 2 4 7" xfId="32435"/>
    <cellStyle name="Normal 5 2 2 2 2 2 5" xfId="32436"/>
    <cellStyle name="Normal 5 2 2 2 2 2 5 2" xfId="32437"/>
    <cellStyle name="Normal 5 2 2 2 2 2 5 2 2" xfId="32438"/>
    <cellStyle name="Normal 5 2 2 2 2 2 5 2 3" xfId="32439"/>
    <cellStyle name="Normal 5 2 2 2 2 2 5 3" xfId="32440"/>
    <cellStyle name="Normal 5 2 2 2 2 2 5 3 2" xfId="32441"/>
    <cellStyle name="Normal 5 2 2 2 2 2 5 3 3" xfId="32442"/>
    <cellStyle name="Normal 5 2 2 2 2 2 5 4" xfId="32443"/>
    <cellStyle name="Normal 5 2 2 2 2 2 5 4 2" xfId="32444"/>
    <cellStyle name="Normal 5 2 2 2 2 2 5 4 3" xfId="32445"/>
    <cellStyle name="Normal 5 2 2 2 2 2 5 5" xfId="32446"/>
    <cellStyle name="Normal 5 2 2 2 2 2 5 5 2" xfId="32447"/>
    <cellStyle name="Normal 5 2 2 2 2 2 5 5 3" xfId="32448"/>
    <cellStyle name="Normal 5 2 2 2 2 2 5 6" xfId="32449"/>
    <cellStyle name="Normal 5 2 2 2 2 2 5 7" xfId="32450"/>
    <cellStyle name="Normal 5 2 2 2 2 2 6" xfId="32451"/>
    <cellStyle name="Normal 5 2 2 2 2 2 6 2" xfId="32452"/>
    <cellStyle name="Normal 5 2 2 2 2 2 6 3" xfId="32453"/>
    <cellStyle name="Normal 5 2 2 2 2 2 7" xfId="32454"/>
    <cellStyle name="Normal 5 2 2 2 2 2 7 2" xfId="32455"/>
    <cellStyle name="Normal 5 2 2 2 2 2 7 3" xfId="32456"/>
    <cellStyle name="Normal 5 2 2 2 2 2 8" xfId="32457"/>
    <cellStyle name="Normal 5 2 2 2 2 2 8 2" xfId="32458"/>
    <cellStyle name="Normal 5 2 2 2 2 2 8 3" xfId="32459"/>
    <cellStyle name="Normal 5 2 2 2 2 2 9" xfId="32460"/>
    <cellStyle name="Normal 5 2 2 2 2 2 9 2" xfId="32461"/>
    <cellStyle name="Normal 5 2 2 2 2 2 9 3" xfId="32462"/>
    <cellStyle name="Normal 5 2 2 2 2 3" xfId="32463"/>
    <cellStyle name="Normal 5 2 2 2 2 3 2" xfId="32464"/>
    <cellStyle name="Normal 5 2 2 2 2 3 2 2" xfId="32465"/>
    <cellStyle name="Normal 5 2 2 2 2 3 2 2 2" xfId="32466"/>
    <cellStyle name="Normal 5 2 2 2 2 3 2 2 3" xfId="32467"/>
    <cellStyle name="Normal 5 2 2 2 2 3 2 3" xfId="32468"/>
    <cellStyle name="Normal 5 2 2 2 2 3 2 3 2" xfId="32469"/>
    <cellStyle name="Normal 5 2 2 2 2 3 2 3 3" xfId="32470"/>
    <cellStyle name="Normal 5 2 2 2 2 3 2 4" xfId="32471"/>
    <cellStyle name="Normal 5 2 2 2 2 3 2 4 2" xfId="32472"/>
    <cellStyle name="Normal 5 2 2 2 2 3 2 4 3" xfId="32473"/>
    <cellStyle name="Normal 5 2 2 2 2 3 2 5" xfId="32474"/>
    <cellStyle name="Normal 5 2 2 2 2 3 2 5 2" xfId="32475"/>
    <cellStyle name="Normal 5 2 2 2 2 3 2 5 3" xfId="32476"/>
    <cellStyle name="Normal 5 2 2 2 2 3 2 6" xfId="32477"/>
    <cellStyle name="Normal 5 2 2 2 2 3 2 7" xfId="32478"/>
    <cellStyle name="Normal 5 2 2 2 2 3 3" xfId="32479"/>
    <cellStyle name="Normal 5 2 2 2 2 3 3 2" xfId="32480"/>
    <cellStyle name="Normal 5 2 2 2 2 3 3 3" xfId="32481"/>
    <cellStyle name="Normal 5 2 2 2 2 3 4" xfId="32482"/>
    <cellStyle name="Normal 5 2 2 2 2 3 4 2" xfId="32483"/>
    <cellStyle name="Normal 5 2 2 2 2 3 4 3" xfId="32484"/>
    <cellStyle name="Normal 5 2 2 2 2 3 5" xfId="32485"/>
    <cellStyle name="Normal 5 2 2 2 2 3 5 2" xfId="32486"/>
    <cellStyle name="Normal 5 2 2 2 2 3 5 3" xfId="32487"/>
    <cellStyle name="Normal 5 2 2 2 2 3 6" xfId="32488"/>
    <cellStyle name="Normal 5 2 2 2 2 3 6 2" xfId="32489"/>
    <cellStyle name="Normal 5 2 2 2 2 3 6 3" xfId="32490"/>
    <cellStyle name="Normal 5 2 2 2 2 3 7" xfId="32491"/>
    <cellStyle name="Normal 5 2 2 2 2 3 8" xfId="32492"/>
    <cellStyle name="Normal 5 2 2 2 2 4" xfId="32493"/>
    <cellStyle name="Normal 5 2 2 2 2 4 2" xfId="32494"/>
    <cellStyle name="Normal 5 2 2 2 2 4 2 2" xfId="32495"/>
    <cellStyle name="Normal 5 2 2 2 2 4 2 2 2" xfId="32496"/>
    <cellStyle name="Normal 5 2 2 2 2 4 2 2 3" xfId="32497"/>
    <cellStyle name="Normal 5 2 2 2 2 4 2 3" xfId="32498"/>
    <cellStyle name="Normal 5 2 2 2 2 4 2 3 2" xfId="32499"/>
    <cellStyle name="Normal 5 2 2 2 2 4 2 3 3" xfId="32500"/>
    <cellStyle name="Normal 5 2 2 2 2 4 2 4" xfId="32501"/>
    <cellStyle name="Normal 5 2 2 2 2 4 2 4 2" xfId="32502"/>
    <cellStyle name="Normal 5 2 2 2 2 4 2 4 3" xfId="32503"/>
    <cellStyle name="Normal 5 2 2 2 2 4 2 5" xfId="32504"/>
    <cellStyle name="Normal 5 2 2 2 2 4 2 5 2" xfId="32505"/>
    <cellStyle name="Normal 5 2 2 2 2 4 2 5 3" xfId="32506"/>
    <cellStyle name="Normal 5 2 2 2 2 4 2 6" xfId="32507"/>
    <cellStyle name="Normal 5 2 2 2 2 4 2 7" xfId="32508"/>
    <cellStyle name="Normal 5 2 2 2 2 4 3" xfId="32509"/>
    <cellStyle name="Normal 5 2 2 2 2 4 3 2" xfId="32510"/>
    <cellStyle name="Normal 5 2 2 2 2 4 3 3" xfId="32511"/>
    <cellStyle name="Normal 5 2 2 2 2 4 4" xfId="32512"/>
    <cellStyle name="Normal 5 2 2 2 2 4 4 2" xfId="32513"/>
    <cellStyle name="Normal 5 2 2 2 2 4 4 3" xfId="32514"/>
    <cellStyle name="Normal 5 2 2 2 2 4 5" xfId="32515"/>
    <cellStyle name="Normal 5 2 2 2 2 4 5 2" xfId="32516"/>
    <cellStyle name="Normal 5 2 2 2 2 4 5 3" xfId="32517"/>
    <cellStyle name="Normal 5 2 2 2 2 4 6" xfId="32518"/>
    <cellStyle name="Normal 5 2 2 2 2 4 6 2" xfId="32519"/>
    <cellStyle name="Normal 5 2 2 2 2 4 6 3" xfId="32520"/>
    <cellStyle name="Normal 5 2 2 2 2 4 7" xfId="32521"/>
    <cellStyle name="Normal 5 2 2 2 2 4 8" xfId="32522"/>
    <cellStyle name="Normal 5 2 2 2 2 5" xfId="32523"/>
    <cellStyle name="Normal 5 2 2 2 2 5 2" xfId="32524"/>
    <cellStyle name="Normal 5 2 2 2 2 5 2 2" xfId="32525"/>
    <cellStyle name="Normal 5 2 2 2 2 5 2 3" xfId="32526"/>
    <cellStyle name="Normal 5 2 2 2 2 5 3" xfId="32527"/>
    <cellStyle name="Normal 5 2 2 2 2 5 3 2" xfId="32528"/>
    <cellStyle name="Normal 5 2 2 2 2 5 3 3" xfId="32529"/>
    <cellStyle name="Normal 5 2 2 2 2 5 4" xfId="32530"/>
    <cellStyle name="Normal 5 2 2 2 2 5 4 2" xfId="32531"/>
    <cellStyle name="Normal 5 2 2 2 2 5 4 3" xfId="32532"/>
    <cellStyle name="Normal 5 2 2 2 2 5 5" xfId="32533"/>
    <cellStyle name="Normal 5 2 2 2 2 5 5 2" xfId="32534"/>
    <cellStyle name="Normal 5 2 2 2 2 5 5 3" xfId="32535"/>
    <cellStyle name="Normal 5 2 2 2 2 5 6" xfId="32536"/>
    <cellStyle name="Normal 5 2 2 2 2 5 7" xfId="32537"/>
    <cellStyle name="Normal 5 2 2 2 2 6" xfId="32538"/>
    <cellStyle name="Normal 5 2 2 2 2 6 2" xfId="32539"/>
    <cellStyle name="Normal 5 2 2 2 2 6 2 2" xfId="32540"/>
    <cellStyle name="Normal 5 2 2 2 2 6 2 3" xfId="32541"/>
    <cellStyle name="Normal 5 2 2 2 2 6 3" xfId="32542"/>
    <cellStyle name="Normal 5 2 2 2 2 6 3 2" xfId="32543"/>
    <cellStyle name="Normal 5 2 2 2 2 6 3 3" xfId="32544"/>
    <cellStyle name="Normal 5 2 2 2 2 6 4" xfId="32545"/>
    <cellStyle name="Normal 5 2 2 2 2 6 4 2" xfId="32546"/>
    <cellStyle name="Normal 5 2 2 2 2 6 4 3" xfId="32547"/>
    <cellStyle name="Normal 5 2 2 2 2 6 5" xfId="32548"/>
    <cellStyle name="Normal 5 2 2 2 2 6 5 2" xfId="32549"/>
    <cellStyle name="Normal 5 2 2 2 2 6 5 3" xfId="32550"/>
    <cellStyle name="Normal 5 2 2 2 2 6 6" xfId="32551"/>
    <cellStyle name="Normal 5 2 2 2 2 6 7" xfId="32552"/>
    <cellStyle name="Normal 5 2 2 2 2 7" xfId="32553"/>
    <cellStyle name="Normal 5 2 2 2 2 7 2" xfId="32554"/>
    <cellStyle name="Normal 5 2 2 2 2 7 2 2" xfId="32555"/>
    <cellStyle name="Normal 5 2 2 2 2 7 2 3" xfId="32556"/>
    <cellStyle name="Normal 5 2 2 2 2 7 3" xfId="32557"/>
    <cellStyle name="Normal 5 2 2 2 2 7 3 2" xfId="32558"/>
    <cellStyle name="Normal 5 2 2 2 2 7 3 3" xfId="32559"/>
    <cellStyle name="Normal 5 2 2 2 2 7 4" xfId="32560"/>
    <cellStyle name="Normal 5 2 2 2 2 7 4 2" xfId="32561"/>
    <cellStyle name="Normal 5 2 2 2 2 7 4 3" xfId="32562"/>
    <cellStyle name="Normal 5 2 2 2 2 7 5" xfId="32563"/>
    <cellStyle name="Normal 5 2 2 2 2 7 5 2" xfId="32564"/>
    <cellStyle name="Normal 5 2 2 2 2 7 5 3" xfId="32565"/>
    <cellStyle name="Normal 5 2 2 2 2 7 6" xfId="32566"/>
    <cellStyle name="Normal 5 2 2 2 2 7 7" xfId="32567"/>
    <cellStyle name="Normal 5 2 2 2 2 8" xfId="32568"/>
    <cellStyle name="Normal 5 2 2 2 2 8 2" xfId="32569"/>
    <cellStyle name="Normal 5 2 2 2 2 8 2 2" xfId="32570"/>
    <cellStyle name="Normal 5 2 2 2 2 8 2 3" xfId="32571"/>
    <cellStyle name="Normal 5 2 2 2 2 8 3" xfId="32572"/>
    <cellStyle name="Normal 5 2 2 2 2 8 3 2" xfId="32573"/>
    <cellStyle name="Normal 5 2 2 2 2 8 3 3" xfId="32574"/>
    <cellStyle name="Normal 5 2 2 2 2 8 4" xfId="32575"/>
    <cellStyle name="Normal 5 2 2 2 2 8 4 2" xfId="32576"/>
    <cellStyle name="Normal 5 2 2 2 2 8 4 3" xfId="32577"/>
    <cellStyle name="Normal 5 2 2 2 2 8 5" xfId="32578"/>
    <cellStyle name="Normal 5 2 2 2 2 8 5 2" xfId="32579"/>
    <cellStyle name="Normal 5 2 2 2 2 8 5 3" xfId="32580"/>
    <cellStyle name="Normal 5 2 2 2 2 8 6" xfId="32581"/>
    <cellStyle name="Normal 5 2 2 2 2 8 7" xfId="32582"/>
    <cellStyle name="Normal 5 2 2 2 2 9" xfId="32583"/>
    <cellStyle name="Normal 5 2 2 2 2 9 2" xfId="32584"/>
    <cellStyle name="Normal 5 2 2 2 2 9 3" xfId="32585"/>
    <cellStyle name="Normal 5 2 2 2 3" xfId="32586"/>
    <cellStyle name="Normal 5 2 2 2 3 10" xfId="32587"/>
    <cellStyle name="Normal 5 2 2 2 3 11" xfId="32588"/>
    <cellStyle name="Normal 5 2 2 2 3 2" xfId="32589"/>
    <cellStyle name="Normal 5 2 2 2 3 2 2" xfId="32590"/>
    <cellStyle name="Normal 5 2 2 2 3 2 2 2" xfId="32591"/>
    <cellStyle name="Normal 5 2 2 2 3 2 2 2 2" xfId="32592"/>
    <cellStyle name="Normal 5 2 2 2 3 2 2 2 3" xfId="32593"/>
    <cellStyle name="Normal 5 2 2 2 3 2 2 3" xfId="32594"/>
    <cellStyle name="Normal 5 2 2 2 3 2 2 3 2" xfId="32595"/>
    <cellStyle name="Normal 5 2 2 2 3 2 2 3 3" xfId="32596"/>
    <cellStyle name="Normal 5 2 2 2 3 2 2 4" xfId="32597"/>
    <cellStyle name="Normal 5 2 2 2 3 2 2 4 2" xfId="32598"/>
    <cellStyle name="Normal 5 2 2 2 3 2 2 4 3" xfId="32599"/>
    <cellStyle name="Normal 5 2 2 2 3 2 2 5" xfId="32600"/>
    <cellStyle name="Normal 5 2 2 2 3 2 2 5 2" xfId="32601"/>
    <cellStyle name="Normal 5 2 2 2 3 2 2 5 3" xfId="32602"/>
    <cellStyle name="Normal 5 2 2 2 3 2 2 6" xfId="32603"/>
    <cellStyle name="Normal 5 2 2 2 3 2 2 7" xfId="32604"/>
    <cellStyle name="Normal 5 2 2 2 3 2 3" xfId="32605"/>
    <cellStyle name="Normal 5 2 2 2 3 2 3 2" xfId="32606"/>
    <cellStyle name="Normal 5 2 2 2 3 2 3 3" xfId="32607"/>
    <cellStyle name="Normal 5 2 2 2 3 2 4" xfId="32608"/>
    <cellStyle name="Normal 5 2 2 2 3 2 4 2" xfId="32609"/>
    <cellStyle name="Normal 5 2 2 2 3 2 4 3" xfId="32610"/>
    <cellStyle name="Normal 5 2 2 2 3 2 5" xfId="32611"/>
    <cellStyle name="Normal 5 2 2 2 3 2 5 2" xfId="32612"/>
    <cellStyle name="Normal 5 2 2 2 3 2 5 3" xfId="32613"/>
    <cellStyle name="Normal 5 2 2 2 3 2 6" xfId="32614"/>
    <cellStyle name="Normal 5 2 2 2 3 2 6 2" xfId="32615"/>
    <cellStyle name="Normal 5 2 2 2 3 2 6 3" xfId="32616"/>
    <cellStyle name="Normal 5 2 2 2 3 2 7" xfId="32617"/>
    <cellStyle name="Normal 5 2 2 2 3 2 8" xfId="32618"/>
    <cellStyle name="Normal 5 2 2 2 3 3" xfId="32619"/>
    <cellStyle name="Normal 5 2 2 2 3 3 2" xfId="32620"/>
    <cellStyle name="Normal 5 2 2 2 3 3 2 2" xfId="32621"/>
    <cellStyle name="Normal 5 2 2 2 3 3 2 3" xfId="32622"/>
    <cellStyle name="Normal 5 2 2 2 3 3 3" xfId="32623"/>
    <cellStyle name="Normal 5 2 2 2 3 3 3 2" xfId="32624"/>
    <cellStyle name="Normal 5 2 2 2 3 3 3 3" xfId="32625"/>
    <cellStyle name="Normal 5 2 2 2 3 3 4" xfId="32626"/>
    <cellStyle name="Normal 5 2 2 2 3 3 4 2" xfId="32627"/>
    <cellStyle name="Normal 5 2 2 2 3 3 4 3" xfId="32628"/>
    <cellStyle name="Normal 5 2 2 2 3 3 5" xfId="32629"/>
    <cellStyle name="Normal 5 2 2 2 3 3 5 2" xfId="32630"/>
    <cellStyle name="Normal 5 2 2 2 3 3 5 3" xfId="32631"/>
    <cellStyle name="Normal 5 2 2 2 3 3 6" xfId="32632"/>
    <cellStyle name="Normal 5 2 2 2 3 3 7" xfId="32633"/>
    <cellStyle name="Normal 5 2 2 2 3 4" xfId="32634"/>
    <cellStyle name="Normal 5 2 2 2 3 4 2" xfId="32635"/>
    <cellStyle name="Normal 5 2 2 2 3 4 2 2" xfId="32636"/>
    <cellStyle name="Normal 5 2 2 2 3 4 2 3" xfId="32637"/>
    <cellStyle name="Normal 5 2 2 2 3 4 3" xfId="32638"/>
    <cellStyle name="Normal 5 2 2 2 3 4 3 2" xfId="32639"/>
    <cellStyle name="Normal 5 2 2 2 3 4 3 3" xfId="32640"/>
    <cellStyle name="Normal 5 2 2 2 3 4 4" xfId="32641"/>
    <cellStyle name="Normal 5 2 2 2 3 4 4 2" xfId="32642"/>
    <cellStyle name="Normal 5 2 2 2 3 4 4 3" xfId="32643"/>
    <cellStyle name="Normal 5 2 2 2 3 4 5" xfId="32644"/>
    <cellStyle name="Normal 5 2 2 2 3 4 5 2" xfId="32645"/>
    <cellStyle name="Normal 5 2 2 2 3 4 5 3" xfId="32646"/>
    <cellStyle name="Normal 5 2 2 2 3 4 6" xfId="32647"/>
    <cellStyle name="Normal 5 2 2 2 3 4 7" xfId="32648"/>
    <cellStyle name="Normal 5 2 2 2 3 5" xfId="32649"/>
    <cellStyle name="Normal 5 2 2 2 3 5 2" xfId="32650"/>
    <cellStyle name="Normal 5 2 2 2 3 5 2 2" xfId="32651"/>
    <cellStyle name="Normal 5 2 2 2 3 5 2 3" xfId="32652"/>
    <cellStyle name="Normal 5 2 2 2 3 5 3" xfId="32653"/>
    <cellStyle name="Normal 5 2 2 2 3 5 3 2" xfId="32654"/>
    <cellStyle name="Normal 5 2 2 2 3 5 3 3" xfId="32655"/>
    <cellStyle name="Normal 5 2 2 2 3 5 4" xfId="32656"/>
    <cellStyle name="Normal 5 2 2 2 3 5 4 2" xfId="32657"/>
    <cellStyle name="Normal 5 2 2 2 3 5 4 3" xfId="32658"/>
    <cellStyle name="Normal 5 2 2 2 3 5 5" xfId="32659"/>
    <cellStyle name="Normal 5 2 2 2 3 5 5 2" xfId="32660"/>
    <cellStyle name="Normal 5 2 2 2 3 5 5 3" xfId="32661"/>
    <cellStyle name="Normal 5 2 2 2 3 5 6" xfId="32662"/>
    <cellStyle name="Normal 5 2 2 2 3 5 7" xfId="32663"/>
    <cellStyle name="Normal 5 2 2 2 3 6" xfId="32664"/>
    <cellStyle name="Normal 5 2 2 2 3 6 2" xfId="32665"/>
    <cellStyle name="Normal 5 2 2 2 3 6 3" xfId="32666"/>
    <cellStyle name="Normal 5 2 2 2 3 7" xfId="32667"/>
    <cellStyle name="Normal 5 2 2 2 3 7 2" xfId="32668"/>
    <cellStyle name="Normal 5 2 2 2 3 7 3" xfId="32669"/>
    <cellStyle name="Normal 5 2 2 2 3 8" xfId="32670"/>
    <cellStyle name="Normal 5 2 2 2 3 8 2" xfId="32671"/>
    <cellStyle name="Normal 5 2 2 2 3 8 3" xfId="32672"/>
    <cellStyle name="Normal 5 2 2 2 3 9" xfId="32673"/>
    <cellStyle name="Normal 5 2 2 2 3 9 2" xfId="32674"/>
    <cellStyle name="Normal 5 2 2 2 3 9 3" xfId="32675"/>
    <cellStyle name="Normal 5 2 2 2 4" xfId="32676"/>
    <cellStyle name="Normal 5 2 2 2 4 2" xfId="32677"/>
    <cellStyle name="Normal 5 2 2 2 4 2 2" xfId="32678"/>
    <cellStyle name="Normal 5 2 2 2 4 2 2 2" xfId="32679"/>
    <cellStyle name="Normal 5 2 2 2 4 2 2 3" xfId="32680"/>
    <cellStyle name="Normal 5 2 2 2 4 2 3" xfId="32681"/>
    <cellStyle name="Normal 5 2 2 2 4 2 3 2" xfId="32682"/>
    <cellStyle name="Normal 5 2 2 2 4 2 3 3" xfId="32683"/>
    <cellStyle name="Normal 5 2 2 2 4 2 4" xfId="32684"/>
    <cellStyle name="Normal 5 2 2 2 4 2 4 2" xfId="32685"/>
    <cellStyle name="Normal 5 2 2 2 4 2 4 3" xfId="32686"/>
    <cellStyle name="Normal 5 2 2 2 4 2 5" xfId="32687"/>
    <cellStyle name="Normal 5 2 2 2 4 2 5 2" xfId="32688"/>
    <cellStyle name="Normal 5 2 2 2 4 2 5 3" xfId="32689"/>
    <cellStyle name="Normal 5 2 2 2 4 2 6" xfId="32690"/>
    <cellStyle name="Normal 5 2 2 2 4 2 7" xfId="32691"/>
    <cellStyle name="Normal 5 2 2 2 4 3" xfId="32692"/>
    <cellStyle name="Normal 5 2 2 2 4 3 2" xfId="32693"/>
    <cellStyle name="Normal 5 2 2 2 4 3 3" xfId="32694"/>
    <cellStyle name="Normal 5 2 2 2 4 4" xfId="32695"/>
    <cellStyle name="Normal 5 2 2 2 4 4 2" xfId="32696"/>
    <cellStyle name="Normal 5 2 2 2 4 4 3" xfId="32697"/>
    <cellStyle name="Normal 5 2 2 2 4 5" xfId="32698"/>
    <cellStyle name="Normal 5 2 2 2 4 5 2" xfId="32699"/>
    <cellStyle name="Normal 5 2 2 2 4 5 3" xfId="32700"/>
    <cellStyle name="Normal 5 2 2 2 4 6" xfId="32701"/>
    <cellStyle name="Normal 5 2 2 2 4 6 2" xfId="32702"/>
    <cellStyle name="Normal 5 2 2 2 4 6 3" xfId="32703"/>
    <cellStyle name="Normal 5 2 2 2 4 7" xfId="32704"/>
    <cellStyle name="Normal 5 2 2 2 4 8" xfId="32705"/>
    <cellStyle name="Normal 5 2 2 2 5" xfId="32706"/>
    <cellStyle name="Normal 5 2 2 2 5 2" xfId="32707"/>
    <cellStyle name="Normal 5 2 2 2 5 2 2" xfId="32708"/>
    <cellStyle name="Normal 5 2 2 2 5 2 2 2" xfId="32709"/>
    <cellStyle name="Normal 5 2 2 2 5 2 2 3" xfId="32710"/>
    <cellStyle name="Normal 5 2 2 2 5 2 3" xfId="32711"/>
    <cellStyle name="Normal 5 2 2 2 5 2 3 2" xfId="32712"/>
    <cellStyle name="Normal 5 2 2 2 5 2 3 3" xfId="32713"/>
    <cellStyle name="Normal 5 2 2 2 5 2 4" xfId="32714"/>
    <cellStyle name="Normal 5 2 2 2 5 2 4 2" xfId="32715"/>
    <cellStyle name="Normal 5 2 2 2 5 2 4 3" xfId="32716"/>
    <cellStyle name="Normal 5 2 2 2 5 2 5" xfId="32717"/>
    <cellStyle name="Normal 5 2 2 2 5 2 5 2" xfId="32718"/>
    <cellStyle name="Normal 5 2 2 2 5 2 5 3" xfId="32719"/>
    <cellStyle name="Normal 5 2 2 2 5 2 6" xfId="32720"/>
    <cellStyle name="Normal 5 2 2 2 5 2 7" xfId="32721"/>
    <cellStyle name="Normal 5 2 2 2 5 3" xfId="32722"/>
    <cellStyle name="Normal 5 2 2 2 5 3 2" xfId="32723"/>
    <cellStyle name="Normal 5 2 2 2 5 3 3" xfId="32724"/>
    <cellStyle name="Normal 5 2 2 2 5 4" xfId="32725"/>
    <cellStyle name="Normal 5 2 2 2 5 4 2" xfId="32726"/>
    <cellStyle name="Normal 5 2 2 2 5 4 3" xfId="32727"/>
    <cellStyle name="Normal 5 2 2 2 5 5" xfId="32728"/>
    <cellStyle name="Normal 5 2 2 2 5 5 2" xfId="32729"/>
    <cellStyle name="Normal 5 2 2 2 5 5 3" xfId="32730"/>
    <cellStyle name="Normal 5 2 2 2 5 6" xfId="32731"/>
    <cellStyle name="Normal 5 2 2 2 5 6 2" xfId="32732"/>
    <cellStyle name="Normal 5 2 2 2 5 6 3" xfId="32733"/>
    <cellStyle name="Normal 5 2 2 2 5 7" xfId="32734"/>
    <cellStyle name="Normal 5 2 2 2 5 8" xfId="32735"/>
    <cellStyle name="Normal 5 2 2 2 6" xfId="32736"/>
    <cellStyle name="Normal 5 2 2 2 6 2" xfId="32737"/>
    <cellStyle name="Normal 5 2 2 2 6 2 2" xfId="32738"/>
    <cellStyle name="Normal 5 2 2 2 6 2 3" xfId="32739"/>
    <cellStyle name="Normal 5 2 2 2 6 3" xfId="32740"/>
    <cellStyle name="Normal 5 2 2 2 6 3 2" xfId="32741"/>
    <cellStyle name="Normal 5 2 2 2 6 3 3" xfId="32742"/>
    <cellStyle name="Normal 5 2 2 2 6 4" xfId="32743"/>
    <cellStyle name="Normal 5 2 2 2 6 4 2" xfId="32744"/>
    <cellStyle name="Normal 5 2 2 2 6 4 3" xfId="32745"/>
    <cellStyle name="Normal 5 2 2 2 6 5" xfId="32746"/>
    <cellStyle name="Normal 5 2 2 2 6 5 2" xfId="32747"/>
    <cellStyle name="Normal 5 2 2 2 6 5 3" xfId="32748"/>
    <cellStyle name="Normal 5 2 2 2 6 6" xfId="32749"/>
    <cellStyle name="Normal 5 2 2 2 6 7" xfId="32750"/>
    <cellStyle name="Normal 5 2 2 2 7" xfId="32751"/>
    <cellStyle name="Normal 5 2 2 2 7 2" xfId="32752"/>
    <cellStyle name="Normal 5 2 2 2 7 2 2" xfId="32753"/>
    <cellStyle name="Normal 5 2 2 2 7 2 3" xfId="32754"/>
    <cellStyle name="Normal 5 2 2 2 7 3" xfId="32755"/>
    <cellStyle name="Normal 5 2 2 2 7 3 2" xfId="32756"/>
    <cellStyle name="Normal 5 2 2 2 7 3 3" xfId="32757"/>
    <cellStyle name="Normal 5 2 2 2 7 4" xfId="32758"/>
    <cellStyle name="Normal 5 2 2 2 7 4 2" xfId="32759"/>
    <cellStyle name="Normal 5 2 2 2 7 4 3" xfId="32760"/>
    <cellStyle name="Normal 5 2 2 2 7 5" xfId="32761"/>
    <cellStyle name="Normal 5 2 2 2 7 5 2" xfId="32762"/>
    <cellStyle name="Normal 5 2 2 2 7 5 3" xfId="32763"/>
    <cellStyle name="Normal 5 2 2 2 7 6" xfId="32764"/>
    <cellStyle name="Normal 5 2 2 2 7 7" xfId="32765"/>
    <cellStyle name="Normal 5 2 2 2 8" xfId="32766"/>
    <cellStyle name="Normal 5 2 2 2 8 2" xfId="32767"/>
    <cellStyle name="Normal 5 2 2 2 8 2 2" xfId="32768"/>
    <cellStyle name="Normal 5 2 2 2 8 2 3" xfId="32769"/>
    <cellStyle name="Normal 5 2 2 2 8 3" xfId="32770"/>
    <cellStyle name="Normal 5 2 2 2 8 3 2" xfId="32771"/>
    <cellStyle name="Normal 5 2 2 2 8 3 3" xfId="32772"/>
    <cellStyle name="Normal 5 2 2 2 8 4" xfId="32773"/>
    <cellStyle name="Normal 5 2 2 2 8 4 2" xfId="32774"/>
    <cellStyle name="Normal 5 2 2 2 8 4 3" xfId="32775"/>
    <cellStyle name="Normal 5 2 2 2 8 5" xfId="32776"/>
    <cellStyle name="Normal 5 2 2 2 8 5 2" xfId="32777"/>
    <cellStyle name="Normal 5 2 2 2 8 5 3" xfId="32778"/>
    <cellStyle name="Normal 5 2 2 2 8 6" xfId="32779"/>
    <cellStyle name="Normal 5 2 2 2 8 7" xfId="32780"/>
    <cellStyle name="Normal 5 2 2 2 9" xfId="32781"/>
    <cellStyle name="Normal 5 2 2 2 9 2" xfId="32782"/>
    <cellStyle name="Normal 5 2 2 2 9 2 2" xfId="32783"/>
    <cellStyle name="Normal 5 2 2 2 9 2 3" xfId="32784"/>
    <cellStyle name="Normal 5 2 2 2 9 3" xfId="32785"/>
    <cellStyle name="Normal 5 2 2 2 9 3 2" xfId="32786"/>
    <cellStyle name="Normal 5 2 2 2 9 3 3" xfId="32787"/>
    <cellStyle name="Normal 5 2 2 2 9 4" xfId="32788"/>
    <cellStyle name="Normal 5 2 2 2 9 4 2" xfId="32789"/>
    <cellStyle name="Normal 5 2 2 2 9 4 3" xfId="32790"/>
    <cellStyle name="Normal 5 2 2 2 9 5" xfId="32791"/>
    <cellStyle name="Normal 5 2 2 2 9 5 2" xfId="32792"/>
    <cellStyle name="Normal 5 2 2 2 9 5 3" xfId="32793"/>
    <cellStyle name="Normal 5 2 2 2 9 6" xfId="32794"/>
    <cellStyle name="Normal 5 2 2 2 9 7" xfId="32795"/>
    <cellStyle name="Normal 5 2 2 3" xfId="32796"/>
    <cellStyle name="Normal 5 2 2 3 10" xfId="32797"/>
    <cellStyle name="Normal 5 2 2 3 10 2" xfId="32798"/>
    <cellStyle name="Normal 5 2 2 3 10 3" xfId="32799"/>
    <cellStyle name="Normal 5 2 2 3 11" xfId="32800"/>
    <cellStyle name="Normal 5 2 2 3 11 2" xfId="32801"/>
    <cellStyle name="Normal 5 2 2 3 11 3" xfId="32802"/>
    <cellStyle name="Normal 5 2 2 3 12" xfId="32803"/>
    <cellStyle name="Normal 5 2 2 3 12 2" xfId="32804"/>
    <cellStyle name="Normal 5 2 2 3 12 3" xfId="32805"/>
    <cellStyle name="Normal 5 2 2 3 13" xfId="32806"/>
    <cellStyle name="Normal 5 2 2 3 14" xfId="32807"/>
    <cellStyle name="Normal 5 2 2 3 2" xfId="32808"/>
    <cellStyle name="Normal 5 2 2 3 2 10" xfId="32809"/>
    <cellStyle name="Normal 5 2 2 3 2 11" xfId="32810"/>
    <cellStyle name="Normal 5 2 2 3 2 2" xfId="32811"/>
    <cellStyle name="Normal 5 2 2 3 2 2 2" xfId="32812"/>
    <cellStyle name="Normal 5 2 2 3 2 2 2 2" xfId="32813"/>
    <cellStyle name="Normal 5 2 2 3 2 2 2 2 2" xfId="32814"/>
    <cellStyle name="Normal 5 2 2 3 2 2 2 2 3" xfId="32815"/>
    <cellStyle name="Normal 5 2 2 3 2 2 2 3" xfId="32816"/>
    <cellStyle name="Normal 5 2 2 3 2 2 2 3 2" xfId="32817"/>
    <cellStyle name="Normal 5 2 2 3 2 2 2 3 3" xfId="32818"/>
    <cellStyle name="Normal 5 2 2 3 2 2 2 4" xfId="32819"/>
    <cellStyle name="Normal 5 2 2 3 2 2 2 4 2" xfId="32820"/>
    <cellStyle name="Normal 5 2 2 3 2 2 2 4 3" xfId="32821"/>
    <cellStyle name="Normal 5 2 2 3 2 2 2 5" xfId="32822"/>
    <cellStyle name="Normal 5 2 2 3 2 2 2 5 2" xfId="32823"/>
    <cellStyle name="Normal 5 2 2 3 2 2 2 5 3" xfId="32824"/>
    <cellStyle name="Normal 5 2 2 3 2 2 2 6" xfId="32825"/>
    <cellStyle name="Normal 5 2 2 3 2 2 2 7" xfId="32826"/>
    <cellStyle name="Normal 5 2 2 3 2 2 3" xfId="32827"/>
    <cellStyle name="Normal 5 2 2 3 2 2 3 2" xfId="32828"/>
    <cellStyle name="Normal 5 2 2 3 2 2 3 3" xfId="32829"/>
    <cellStyle name="Normal 5 2 2 3 2 2 4" xfId="32830"/>
    <cellStyle name="Normal 5 2 2 3 2 2 4 2" xfId="32831"/>
    <cellStyle name="Normal 5 2 2 3 2 2 4 3" xfId="32832"/>
    <cellStyle name="Normal 5 2 2 3 2 2 5" xfId="32833"/>
    <cellStyle name="Normal 5 2 2 3 2 2 5 2" xfId="32834"/>
    <cellStyle name="Normal 5 2 2 3 2 2 5 3" xfId="32835"/>
    <cellStyle name="Normal 5 2 2 3 2 2 6" xfId="32836"/>
    <cellStyle name="Normal 5 2 2 3 2 2 6 2" xfId="32837"/>
    <cellStyle name="Normal 5 2 2 3 2 2 6 3" xfId="32838"/>
    <cellStyle name="Normal 5 2 2 3 2 2 7" xfId="32839"/>
    <cellStyle name="Normal 5 2 2 3 2 2 8" xfId="32840"/>
    <cellStyle name="Normal 5 2 2 3 2 3" xfId="32841"/>
    <cellStyle name="Normal 5 2 2 3 2 3 2" xfId="32842"/>
    <cellStyle name="Normal 5 2 2 3 2 3 2 2" xfId="32843"/>
    <cellStyle name="Normal 5 2 2 3 2 3 2 3" xfId="32844"/>
    <cellStyle name="Normal 5 2 2 3 2 3 3" xfId="32845"/>
    <cellStyle name="Normal 5 2 2 3 2 3 3 2" xfId="32846"/>
    <cellStyle name="Normal 5 2 2 3 2 3 3 3" xfId="32847"/>
    <cellStyle name="Normal 5 2 2 3 2 3 4" xfId="32848"/>
    <cellStyle name="Normal 5 2 2 3 2 3 4 2" xfId="32849"/>
    <cellStyle name="Normal 5 2 2 3 2 3 4 3" xfId="32850"/>
    <cellStyle name="Normal 5 2 2 3 2 3 5" xfId="32851"/>
    <cellStyle name="Normal 5 2 2 3 2 3 5 2" xfId="32852"/>
    <cellStyle name="Normal 5 2 2 3 2 3 5 3" xfId="32853"/>
    <cellStyle name="Normal 5 2 2 3 2 3 6" xfId="32854"/>
    <cellStyle name="Normal 5 2 2 3 2 3 7" xfId="32855"/>
    <cellStyle name="Normal 5 2 2 3 2 4" xfId="32856"/>
    <cellStyle name="Normal 5 2 2 3 2 4 2" xfId="32857"/>
    <cellStyle name="Normal 5 2 2 3 2 4 2 2" xfId="32858"/>
    <cellStyle name="Normal 5 2 2 3 2 4 2 3" xfId="32859"/>
    <cellStyle name="Normal 5 2 2 3 2 4 3" xfId="32860"/>
    <cellStyle name="Normal 5 2 2 3 2 4 3 2" xfId="32861"/>
    <cellStyle name="Normal 5 2 2 3 2 4 3 3" xfId="32862"/>
    <cellStyle name="Normal 5 2 2 3 2 4 4" xfId="32863"/>
    <cellStyle name="Normal 5 2 2 3 2 4 4 2" xfId="32864"/>
    <cellStyle name="Normal 5 2 2 3 2 4 4 3" xfId="32865"/>
    <cellStyle name="Normal 5 2 2 3 2 4 5" xfId="32866"/>
    <cellStyle name="Normal 5 2 2 3 2 4 5 2" xfId="32867"/>
    <cellStyle name="Normal 5 2 2 3 2 4 5 3" xfId="32868"/>
    <cellStyle name="Normal 5 2 2 3 2 4 6" xfId="32869"/>
    <cellStyle name="Normal 5 2 2 3 2 4 7" xfId="32870"/>
    <cellStyle name="Normal 5 2 2 3 2 5" xfId="32871"/>
    <cellStyle name="Normal 5 2 2 3 2 5 2" xfId="32872"/>
    <cellStyle name="Normal 5 2 2 3 2 5 2 2" xfId="32873"/>
    <cellStyle name="Normal 5 2 2 3 2 5 2 3" xfId="32874"/>
    <cellStyle name="Normal 5 2 2 3 2 5 3" xfId="32875"/>
    <cellStyle name="Normal 5 2 2 3 2 5 3 2" xfId="32876"/>
    <cellStyle name="Normal 5 2 2 3 2 5 3 3" xfId="32877"/>
    <cellStyle name="Normal 5 2 2 3 2 5 4" xfId="32878"/>
    <cellStyle name="Normal 5 2 2 3 2 5 4 2" xfId="32879"/>
    <cellStyle name="Normal 5 2 2 3 2 5 4 3" xfId="32880"/>
    <cellStyle name="Normal 5 2 2 3 2 5 5" xfId="32881"/>
    <cellStyle name="Normal 5 2 2 3 2 5 5 2" xfId="32882"/>
    <cellStyle name="Normal 5 2 2 3 2 5 5 3" xfId="32883"/>
    <cellStyle name="Normal 5 2 2 3 2 5 6" xfId="32884"/>
    <cellStyle name="Normal 5 2 2 3 2 5 7" xfId="32885"/>
    <cellStyle name="Normal 5 2 2 3 2 6" xfId="32886"/>
    <cellStyle name="Normal 5 2 2 3 2 6 2" xfId="32887"/>
    <cellStyle name="Normal 5 2 2 3 2 6 3" xfId="32888"/>
    <cellStyle name="Normal 5 2 2 3 2 7" xfId="32889"/>
    <cellStyle name="Normal 5 2 2 3 2 7 2" xfId="32890"/>
    <cellStyle name="Normal 5 2 2 3 2 7 3" xfId="32891"/>
    <cellStyle name="Normal 5 2 2 3 2 8" xfId="32892"/>
    <cellStyle name="Normal 5 2 2 3 2 8 2" xfId="32893"/>
    <cellStyle name="Normal 5 2 2 3 2 8 3" xfId="32894"/>
    <cellStyle name="Normal 5 2 2 3 2 9" xfId="32895"/>
    <cellStyle name="Normal 5 2 2 3 2 9 2" xfId="32896"/>
    <cellStyle name="Normal 5 2 2 3 2 9 3" xfId="32897"/>
    <cellStyle name="Normal 5 2 2 3 3" xfId="32898"/>
    <cellStyle name="Normal 5 2 2 3 3 2" xfId="32899"/>
    <cellStyle name="Normal 5 2 2 3 3 2 2" xfId="32900"/>
    <cellStyle name="Normal 5 2 2 3 3 2 2 2" xfId="32901"/>
    <cellStyle name="Normal 5 2 2 3 3 2 2 3" xfId="32902"/>
    <cellStyle name="Normal 5 2 2 3 3 2 3" xfId="32903"/>
    <cellStyle name="Normal 5 2 2 3 3 2 3 2" xfId="32904"/>
    <cellStyle name="Normal 5 2 2 3 3 2 3 3" xfId="32905"/>
    <cellStyle name="Normal 5 2 2 3 3 2 4" xfId="32906"/>
    <cellStyle name="Normal 5 2 2 3 3 2 4 2" xfId="32907"/>
    <cellStyle name="Normal 5 2 2 3 3 2 4 3" xfId="32908"/>
    <cellStyle name="Normal 5 2 2 3 3 2 5" xfId="32909"/>
    <cellStyle name="Normal 5 2 2 3 3 2 5 2" xfId="32910"/>
    <cellStyle name="Normal 5 2 2 3 3 2 5 3" xfId="32911"/>
    <cellStyle name="Normal 5 2 2 3 3 2 6" xfId="32912"/>
    <cellStyle name="Normal 5 2 2 3 3 2 7" xfId="32913"/>
    <cellStyle name="Normal 5 2 2 3 3 3" xfId="32914"/>
    <cellStyle name="Normal 5 2 2 3 3 3 2" xfId="32915"/>
    <cellStyle name="Normal 5 2 2 3 3 3 3" xfId="32916"/>
    <cellStyle name="Normal 5 2 2 3 3 4" xfId="32917"/>
    <cellStyle name="Normal 5 2 2 3 3 4 2" xfId="32918"/>
    <cellStyle name="Normal 5 2 2 3 3 4 3" xfId="32919"/>
    <cellStyle name="Normal 5 2 2 3 3 5" xfId="32920"/>
    <cellStyle name="Normal 5 2 2 3 3 5 2" xfId="32921"/>
    <cellStyle name="Normal 5 2 2 3 3 5 3" xfId="32922"/>
    <cellStyle name="Normal 5 2 2 3 3 6" xfId="32923"/>
    <cellStyle name="Normal 5 2 2 3 3 6 2" xfId="32924"/>
    <cellStyle name="Normal 5 2 2 3 3 6 3" xfId="32925"/>
    <cellStyle name="Normal 5 2 2 3 3 7" xfId="32926"/>
    <cellStyle name="Normal 5 2 2 3 3 8" xfId="32927"/>
    <cellStyle name="Normal 5 2 2 3 4" xfId="32928"/>
    <cellStyle name="Normal 5 2 2 3 4 2" xfId="32929"/>
    <cellStyle name="Normal 5 2 2 3 4 2 2" xfId="32930"/>
    <cellStyle name="Normal 5 2 2 3 4 2 2 2" xfId="32931"/>
    <cellStyle name="Normal 5 2 2 3 4 2 2 3" xfId="32932"/>
    <cellStyle name="Normal 5 2 2 3 4 2 3" xfId="32933"/>
    <cellStyle name="Normal 5 2 2 3 4 2 3 2" xfId="32934"/>
    <cellStyle name="Normal 5 2 2 3 4 2 3 3" xfId="32935"/>
    <cellStyle name="Normal 5 2 2 3 4 2 4" xfId="32936"/>
    <cellStyle name="Normal 5 2 2 3 4 2 4 2" xfId="32937"/>
    <cellStyle name="Normal 5 2 2 3 4 2 4 3" xfId="32938"/>
    <cellStyle name="Normal 5 2 2 3 4 2 5" xfId="32939"/>
    <cellStyle name="Normal 5 2 2 3 4 2 5 2" xfId="32940"/>
    <cellStyle name="Normal 5 2 2 3 4 2 5 3" xfId="32941"/>
    <cellStyle name="Normal 5 2 2 3 4 2 6" xfId="32942"/>
    <cellStyle name="Normal 5 2 2 3 4 2 7" xfId="32943"/>
    <cellStyle name="Normal 5 2 2 3 4 3" xfId="32944"/>
    <cellStyle name="Normal 5 2 2 3 4 3 2" xfId="32945"/>
    <cellStyle name="Normal 5 2 2 3 4 3 3" xfId="32946"/>
    <cellStyle name="Normal 5 2 2 3 4 4" xfId="32947"/>
    <cellStyle name="Normal 5 2 2 3 4 4 2" xfId="32948"/>
    <cellStyle name="Normal 5 2 2 3 4 4 3" xfId="32949"/>
    <cellStyle name="Normal 5 2 2 3 4 5" xfId="32950"/>
    <cellStyle name="Normal 5 2 2 3 4 5 2" xfId="32951"/>
    <cellStyle name="Normal 5 2 2 3 4 5 3" xfId="32952"/>
    <cellStyle name="Normal 5 2 2 3 4 6" xfId="32953"/>
    <cellStyle name="Normal 5 2 2 3 4 6 2" xfId="32954"/>
    <cellStyle name="Normal 5 2 2 3 4 6 3" xfId="32955"/>
    <cellStyle name="Normal 5 2 2 3 4 7" xfId="32956"/>
    <cellStyle name="Normal 5 2 2 3 4 8" xfId="32957"/>
    <cellStyle name="Normal 5 2 2 3 5" xfId="32958"/>
    <cellStyle name="Normal 5 2 2 3 5 2" xfId="32959"/>
    <cellStyle name="Normal 5 2 2 3 5 2 2" xfId="32960"/>
    <cellStyle name="Normal 5 2 2 3 5 2 3" xfId="32961"/>
    <cellStyle name="Normal 5 2 2 3 5 3" xfId="32962"/>
    <cellStyle name="Normal 5 2 2 3 5 3 2" xfId="32963"/>
    <cellStyle name="Normal 5 2 2 3 5 3 3" xfId="32964"/>
    <cellStyle name="Normal 5 2 2 3 5 4" xfId="32965"/>
    <cellStyle name="Normal 5 2 2 3 5 4 2" xfId="32966"/>
    <cellStyle name="Normal 5 2 2 3 5 4 3" xfId="32967"/>
    <cellStyle name="Normal 5 2 2 3 5 5" xfId="32968"/>
    <cellStyle name="Normal 5 2 2 3 5 5 2" xfId="32969"/>
    <cellStyle name="Normal 5 2 2 3 5 5 3" xfId="32970"/>
    <cellStyle name="Normal 5 2 2 3 5 6" xfId="32971"/>
    <cellStyle name="Normal 5 2 2 3 5 7" xfId="32972"/>
    <cellStyle name="Normal 5 2 2 3 6" xfId="32973"/>
    <cellStyle name="Normal 5 2 2 3 6 2" xfId="32974"/>
    <cellStyle name="Normal 5 2 2 3 6 2 2" xfId="32975"/>
    <cellStyle name="Normal 5 2 2 3 6 2 3" xfId="32976"/>
    <cellStyle name="Normal 5 2 2 3 6 3" xfId="32977"/>
    <cellStyle name="Normal 5 2 2 3 6 3 2" xfId="32978"/>
    <cellStyle name="Normal 5 2 2 3 6 3 3" xfId="32979"/>
    <cellStyle name="Normal 5 2 2 3 6 4" xfId="32980"/>
    <cellStyle name="Normal 5 2 2 3 6 4 2" xfId="32981"/>
    <cellStyle name="Normal 5 2 2 3 6 4 3" xfId="32982"/>
    <cellStyle name="Normal 5 2 2 3 6 5" xfId="32983"/>
    <cellStyle name="Normal 5 2 2 3 6 5 2" xfId="32984"/>
    <cellStyle name="Normal 5 2 2 3 6 5 3" xfId="32985"/>
    <cellStyle name="Normal 5 2 2 3 6 6" xfId="32986"/>
    <cellStyle name="Normal 5 2 2 3 6 7" xfId="32987"/>
    <cellStyle name="Normal 5 2 2 3 7" xfId="32988"/>
    <cellStyle name="Normal 5 2 2 3 7 2" xfId="32989"/>
    <cellStyle name="Normal 5 2 2 3 7 2 2" xfId="32990"/>
    <cellStyle name="Normal 5 2 2 3 7 2 3" xfId="32991"/>
    <cellStyle name="Normal 5 2 2 3 7 3" xfId="32992"/>
    <cellStyle name="Normal 5 2 2 3 7 3 2" xfId="32993"/>
    <cellStyle name="Normal 5 2 2 3 7 3 3" xfId="32994"/>
    <cellStyle name="Normal 5 2 2 3 7 4" xfId="32995"/>
    <cellStyle name="Normal 5 2 2 3 7 4 2" xfId="32996"/>
    <cellStyle name="Normal 5 2 2 3 7 4 3" xfId="32997"/>
    <cellStyle name="Normal 5 2 2 3 7 5" xfId="32998"/>
    <cellStyle name="Normal 5 2 2 3 7 5 2" xfId="32999"/>
    <cellStyle name="Normal 5 2 2 3 7 5 3" xfId="33000"/>
    <cellStyle name="Normal 5 2 2 3 7 6" xfId="33001"/>
    <cellStyle name="Normal 5 2 2 3 7 7" xfId="33002"/>
    <cellStyle name="Normal 5 2 2 3 8" xfId="33003"/>
    <cellStyle name="Normal 5 2 2 3 8 2" xfId="33004"/>
    <cellStyle name="Normal 5 2 2 3 8 2 2" xfId="33005"/>
    <cellStyle name="Normal 5 2 2 3 8 2 3" xfId="33006"/>
    <cellStyle name="Normal 5 2 2 3 8 3" xfId="33007"/>
    <cellStyle name="Normal 5 2 2 3 8 3 2" xfId="33008"/>
    <cellStyle name="Normal 5 2 2 3 8 3 3" xfId="33009"/>
    <cellStyle name="Normal 5 2 2 3 8 4" xfId="33010"/>
    <cellStyle name="Normal 5 2 2 3 8 4 2" xfId="33011"/>
    <cellStyle name="Normal 5 2 2 3 8 4 3" xfId="33012"/>
    <cellStyle name="Normal 5 2 2 3 8 5" xfId="33013"/>
    <cellStyle name="Normal 5 2 2 3 8 5 2" xfId="33014"/>
    <cellStyle name="Normal 5 2 2 3 8 5 3" xfId="33015"/>
    <cellStyle name="Normal 5 2 2 3 8 6" xfId="33016"/>
    <cellStyle name="Normal 5 2 2 3 8 7" xfId="33017"/>
    <cellStyle name="Normal 5 2 2 3 9" xfId="33018"/>
    <cellStyle name="Normal 5 2 2 3 9 2" xfId="33019"/>
    <cellStyle name="Normal 5 2 2 3 9 3" xfId="33020"/>
    <cellStyle name="Normal 5 2 2 4" xfId="33021"/>
    <cellStyle name="Normal 5 2 2 4 10" xfId="33022"/>
    <cellStyle name="Normal 5 2 2 4 11" xfId="33023"/>
    <cellStyle name="Normal 5 2 2 4 2" xfId="33024"/>
    <cellStyle name="Normal 5 2 2 4 2 2" xfId="33025"/>
    <cellStyle name="Normal 5 2 2 4 2 2 2" xfId="33026"/>
    <cellStyle name="Normal 5 2 2 4 2 2 2 2" xfId="33027"/>
    <cellStyle name="Normal 5 2 2 4 2 2 2 3" xfId="33028"/>
    <cellStyle name="Normal 5 2 2 4 2 2 3" xfId="33029"/>
    <cellStyle name="Normal 5 2 2 4 2 2 3 2" xfId="33030"/>
    <cellStyle name="Normal 5 2 2 4 2 2 3 3" xfId="33031"/>
    <cellStyle name="Normal 5 2 2 4 2 2 4" xfId="33032"/>
    <cellStyle name="Normal 5 2 2 4 2 2 4 2" xfId="33033"/>
    <cellStyle name="Normal 5 2 2 4 2 2 4 3" xfId="33034"/>
    <cellStyle name="Normal 5 2 2 4 2 2 5" xfId="33035"/>
    <cellStyle name="Normal 5 2 2 4 2 2 5 2" xfId="33036"/>
    <cellStyle name="Normal 5 2 2 4 2 2 5 3" xfId="33037"/>
    <cellStyle name="Normal 5 2 2 4 2 2 6" xfId="33038"/>
    <cellStyle name="Normal 5 2 2 4 2 2 7" xfId="33039"/>
    <cellStyle name="Normal 5 2 2 4 2 3" xfId="33040"/>
    <cellStyle name="Normal 5 2 2 4 2 3 2" xfId="33041"/>
    <cellStyle name="Normal 5 2 2 4 2 3 3" xfId="33042"/>
    <cellStyle name="Normal 5 2 2 4 2 4" xfId="33043"/>
    <cellStyle name="Normal 5 2 2 4 2 4 2" xfId="33044"/>
    <cellStyle name="Normal 5 2 2 4 2 4 3" xfId="33045"/>
    <cellStyle name="Normal 5 2 2 4 2 5" xfId="33046"/>
    <cellStyle name="Normal 5 2 2 4 2 5 2" xfId="33047"/>
    <cellStyle name="Normal 5 2 2 4 2 5 3" xfId="33048"/>
    <cellStyle name="Normal 5 2 2 4 2 6" xfId="33049"/>
    <cellStyle name="Normal 5 2 2 4 2 6 2" xfId="33050"/>
    <cellStyle name="Normal 5 2 2 4 2 6 3" xfId="33051"/>
    <cellStyle name="Normal 5 2 2 4 2 7" xfId="33052"/>
    <cellStyle name="Normal 5 2 2 4 2 8" xfId="33053"/>
    <cellStyle name="Normal 5 2 2 4 3" xfId="33054"/>
    <cellStyle name="Normal 5 2 2 4 3 2" xfId="33055"/>
    <cellStyle name="Normal 5 2 2 4 3 2 2" xfId="33056"/>
    <cellStyle name="Normal 5 2 2 4 3 2 3" xfId="33057"/>
    <cellStyle name="Normal 5 2 2 4 3 3" xfId="33058"/>
    <cellStyle name="Normal 5 2 2 4 3 3 2" xfId="33059"/>
    <cellStyle name="Normal 5 2 2 4 3 3 3" xfId="33060"/>
    <cellStyle name="Normal 5 2 2 4 3 4" xfId="33061"/>
    <cellStyle name="Normal 5 2 2 4 3 4 2" xfId="33062"/>
    <cellStyle name="Normal 5 2 2 4 3 4 3" xfId="33063"/>
    <cellStyle name="Normal 5 2 2 4 3 5" xfId="33064"/>
    <cellStyle name="Normal 5 2 2 4 3 5 2" xfId="33065"/>
    <cellStyle name="Normal 5 2 2 4 3 5 3" xfId="33066"/>
    <cellStyle name="Normal 5 2 2 4 3 6" xfId="33067"/>
    <cellStyle name="Normal 5 2 2 4 3 7" xfId="33068"/>
    <cellStyle name="Normal 5 2 2 4 4" xfId="33069"/>
    <cellStyle name="Normal 5 2 2 4 4 2" xfId="33070"/>
    <cellStyle name="Normal 5 2 2 4 4 2 2" xfId="33071"/>
    <cellStyle name="Normal 5 2 2 4 4 2 3" xfId="33072"/>
    <cellStyle name="Normal 5 2 2 4 4 3" xfId="33073"/>
    <cellStyle name="Normal 5 2 2 4 4 3 2" xfId="33074"/>
    <cellStyle name="Normal 5 2 2 4 4 3 3" xfId="33075"/>
    <cellStyle name="Normal 5 2 2 4 4 4" xfId="33076"/>
    <cellStyle name="Normal 5 2 2 4 4 4 2" xfId="33077"/>
    <cellStyle name="Normal 5 2 2 4 4 4 3" xfId="33078"/>
    <cellStyle name="Normal 5 2 2 4 4 5" xfId="33079"/>
    <cellStyle name="Normal 5 2 2 4 4 5 2" xfId="33080"/>
    <cellStyle name="Normal 5 2 2 4 4 5 3" xfId="33081"/>
    <cellStyle name="Normal 5 2 2 4 4 6" xfId="33082"/>
    <cellStyle name="Normal 5 2 2 4 4 7" xfId="33083"/>
    <cellStyle name="Normal 5 2 2 4 5" xfId="33084"/>
    <cellStyle name="Normal 5 2 2 4 5 2" xfId="33085"/>
    <cellStyle name="Normal 5 2 2 4 5 2 2" xfId="33086"/>
    <cellStyle name="Normal 5 2 2 4 5 2 3" xfId="33087"/>
    <cellStyle name="Normal 5 2 2 4 5 3" xfId="33088"/>
    <cellStyle name="Normal 5 2 2 4 5 3 2" xfId="33089"/>
    <cellStyle name="Normal 5 2 2 4 5 3 3" xfId="33090"/>
    <cellStyle name="Normal 5 2 2 4 5 4" xfId="33091"/>
    <cellStyle name="Normal 5 2 2 4 5 4 2" xfId="33092"/>
    <cellStyle name="Normal 5 2 2 4 5 4 3" xfId="33093"/>
    <cellStyle name="Normal 5 2 2 4 5 5" xfId="33094"/>
    <cellStyle name="Normal 5 2 2 4 5 5 2" xfId="33095"/>
    <cellStyle name="Normal 5 2 2 4 5 5 3" xfId="33096"/>
    <cellStyle name="Normal 5 2 2 4 5 6" xfId="33097"/>
    <cellStyle name="Normal 5 2 2 4 5 7" xfId="33098"/>
    <cellStyle name="Normal 5 2 2 4 6" xfId="33099"/>
    <cellStyle name="Normal 5 2 2 4 6 2" xfId="33100"/>
    <cellStyle name="Normal 5 2 2 4 6 3" xfId="33101"/>
    <cellStyle name="Normal 5 2 2 4 7" xfId="33102"/>
    <cellStyle name="Normal 5 2 2 4 7 2" xfId="33103"/>
    <cellStyle name="Normal 5 2 2 4 7 3" xfId="33104"/>
    <cellStyle name="Normal 5 2 2 4 8" xfId="33105"/>
    <cellStyle name="Normal 5 2 2 4 8 2" xfId="33106"/>
    <cellStyle name="Normal 5 2 2 4 8 3" xfId="33107"/>
    <cellStyle name="Normal 5 2 2 4 9" xfId="33108"/>
    <cellStyle name="Normal 5 2 2 4 9 2" xfId="33109"/>
    <cellStyle name="Normal 5 2 2 4 9 3" xfId="33110"/>
    <cellStyle name="Normal 5 2 2 5" xfId="33111"/>
    <cellStyle name="Normal 5 2 2 5 2" xfId="33112"/>
    <cellStyle name="Normal 5 2 2 5 2 2" xfId="33113"/>
    <cellStyle name="Normal 5 2 2 5 2 2 2" xfId="33114"/>
    <cellStyle name="Normal 5 2 2 5 2 2 3" xfId="33115"/>
    <cellStyle name="Normal 5 2 2 5 2 3" xfId="33116"/>
    <cellStyle name="Normal 5 2 2 5 2 3 2" xfId="33117"/>
    <cellStyle name="Normal 5 2 2 5 2 3 3" xfId="33118"/>
    <cellStyle name="Normal 5 2 2 5 2 4" xfId="33119"/>
    <cellStyle name="Normal 5 2 2 5 2 4 2" xfId="33120"/>
    <cellStyle name="Normal 5 2 2 5 2 4 3" xfId="33121"/>
    <cellStyle name="Normal 5 2 2 5 2 5" xfId="33122"/>
    <cellStyle name="Normal 5 2 2 5 2 5 2" xfId="33123"/>
    <cellStyle name="Normal 5 2 2 5 2 5 3" xfId="33124"/>
    <cellStyle name="Normal 5 2 2 5 2 6" xfId="33125"/>
    <cellStyle name="Normal 5 2 2 5 2 7" xfId="33126"/>
    <cellStyle name="Normal 5 2 2 5 3" xfId="33127"/>
    <cellStyle name="Normal 5 2 2 5 3 2" xfId="33128"/>
    <cellStyle name="Normal 5 2 2 5 3 3" xfId="33129"/>
    <cellStyle name="Normal 5 2 2 5 4" xfId="33130"/>
    <cellStyle name="Normal 5 2 2 5 4 2" xfId="33131"/>
    <cellStyle name="Normal 5 2 2 5 4 3" xfId="33132"/>
    <cellStyle name="Normal 5 2 2 5 5" xfId="33133"/>
    <cellStyle name="Normal 5 2 2 5 5 2" xfId="33134"/>
    <cellStyle name="Normal 5 2 2 5 5 3" xfId="33135"/>
    <cellStyle name="Normal 5 2 2 5 6" xfId="33136"/>
    <cellStyle name="Normal 5 2 2 5 6 2" xfId="33137"/>
    <cellStyle name="Normal 5 2 2 5 6 3" xfId="33138"/>
    <cellStyle name="Normal 5 2 2 5 7" xfId="33139"/>
    <cellStyle name="Normal 5 2 2 5 8" xfId="33140"/>
    <cellStyle name="Normal 5 2 2 6" xfId="33141"/>
    <cellStyle name="Normal 5 2 2 6 2" xfId="33142"/>
    <cellStyle name="Normal 5 2 2 6 2 2" xfId="33143"/>
    <cellStyle name="Normal 5 2 2 6 2 2 2" xfId="33144"/>
    <cellStyle name="Normal 5 2 2 6 2 2 3" xfId="33145"/>
    <cellStyle name="Normal 5 2 2 6 2 3" xfId="33146"/>
    <cellStyle name="Normal 5 2 2 6 2 3 2" xfId="33147"/>
    <cellStyle name="Normal 5 2 2 6 2 3 3" xfId="33148"/>
    <cellStyle name="Normal 5 2 2 6 2 4" xfId="33149"/>
    <cellStyle name="Normal 5 2 2 6 2 4 2" xfId="33150"/>
    <cellStyle name="Normal 5 2 2 6 2 4 3" xfId="33151"/>
    <cellStyle name="Normal 5 2 2 6 2 5" xfId="33152"/>
    <cellStyle name="Normal 5 2 2 6 2 5 2" xfId="33153"/>
    <cellStyle name="Normal 5 2 2 6 2 5 3" xfId="33154"/>
    <cellStyle name="Normal 5 2 2 6 2 6" xfId="33155"/>
    <cellStyle name="Normal 5 2 2 6 2 7" xfId="33156"/>
    <cellStyle name="Normal 5 2 2 6 3" xfId="33157"/>
    <cellStyle name="Normal 5 2 2 6 3 2" xfId="33158"/>
    <cellStyle name="Normal 5 2 2 6 3 3" xfId="33159"/>
    <cellStyle name="Normal 5 2 2 6 4" xfId="33160"/>
    <cellStyle name="Normal 5 2 2 6 4 2" xfId="33161"/>
    <cellStyle name="Normal 5 2 2 6 4 3" xfId="33162"/>
    <cellStyle name="Normal 5 2 2 6 5" xfId="33163"/>
    <cellStyle name="Normal 5 2 2 6 5 2" xfId="33164"/>
    <cellStyle name="Normal 5 2 2 6 5 3" xfId="33165"/>
    <cellStyle name="Normal 5 2 2 6 6" xfId="33166"/>
    <cellStyle name="Normal 5 2 2 6 6 2" xfId="33167"/>
    <cellStyle name="Normal 5 2 2 6 6 3" xfId="33168"/>
    <cellStyle name="Normal 5 2 2 6 7" xfId="33169"/>
    <cellStyle name="Normal 5 2 2 6 8" xfId="33170"/>
    <cellStyle name="Normal 5 2 2 7" xfId="33171"/>
    <cellStyle name="Normal 5 2 2 7 2" xfId="33172"/>
    <cellStyle name="Normal 5 2 2 7 2 2" xfId="33173"/>
    <cellStyle name="Normal 5 2 2 7 2 3" xfId="33174"/>
    <cellStyle name="Normal 5 2 2 7 3" xfId="33175"/>
    <cellStyle name="Normal 5 2 2 7 3 2" xfId="33176"/>
    <cellStyle name="Normal 5 2 2 7 3 3" xfId="33177"/>
    <cellStyle name="Normal 5 2 2 7 4" xfId="33178"/>
    <cellStyle name="Normal 5 2 2 7 4 2" xfId="33179"/>
    <cellStyle name="Normal 5 2 2 7 4 3" xfId="33180"/>
    <cellStyle name="Normal 5 2 2 7 5" xfId="33181"/>
    <cellStyle name="Normal 5 2 2 7 5 2" xfId="33182"/>
    <cellStyle name="Normal 5 2 2 7 5 3" xfId="33183"/>
    <cellStyle name="Normal 5 2 2 7 6" xfId="33184"/>
    <cellStyle name="Normal 5 2 2 7 7" xfId="33185"/>
    <cellStyle name="Normal 5 2 2 8" xfId="33186"/>
    <cellStyle name="Normal 5 2 2 8 2" xfId="33187"/>
    <cellStyle name="Normal 5 2 2 8 2 2" xfId="33188"/>
    <cellStyle name="Normal 5 2 2 8 2 3" xfId="33189"/>
    <cellStyle name="Normal 5 2 2 8 3" xfId="33190"/>
    <cellStyle name="Normal 5 2 2 8 3 2" xfId="33191"/>
    <cellStyle name="Normal 5 2 2 8 3 3" xfId="33192"/>
    <cellStyle name="Normal 5 2 2 8 4" xfId="33193"/>
    <cellStyle name="Normal 5 2 2 8 4 2" xfId="33194"/>
    <cellStyle name="Normal 5 2 2 8 4 3" xfId="33195"/>
    <cellStyle name="Normal 5 2 2 8 5" xfId="33196"/>
    <cellStyle name="Normal 5 2 2 8 5 2" xfId="33197"/>
    <cellStyle name="Normal 5 2 2 8 5 3" xfId="33198"/>
    <cellStyle name="Normal 5 2 2 8 6" xfId="33199"/>
    <cellStyle name="Normal 5 2 2 8 7" xfId="33200"/>
    <cellStyle name="Normal 5 2 2 9" xfId="33201"/>
    <cellStyle name="Normal 5 2 2 9 2" xfId="33202"/>
    <cellStyle name="Normal 5 2 2 9 2 2" xfId="33203"/>
    <cellStyle name="Normal 5 2 2 9 2 3" xfId="33204"/>
    <cellStyle name="Normal 5 2 2 9 3" xfId="33205"/>
    <cellStyle name="Normal 5 2 2 9 3 2" xfId="33206"/>
    <cellStyle name="Normal 5 2 2 9 3 3" xfId="33207"/>
    <cellStyle name="Normal 5 2 2 9 4" xfId="33208"/>
    <cellStyle name="Normal 5 2 2 9 4 2" xfId="33209"/>
    <cellStyle name="Normal 5 2 2 9 4 3" xfId="33210"/>
    <cellStyle name="Normal 5 2 2 9 5" xfId="33211"/>
    <cellStyle name="Normal 5 2 2 9 5 2" xfId="33212"/>
    <cellStyle name="Normal 5 2 2 9 5 3" xfId="33213"/>
    <cellStyle name="Normal 5 2 2 9 6" xfId="33214"/>
    <cellStyle name="Normal 5 2 2 9 7" xfId="33215"/>
    <cellStyle name="Normal 5 2 3" xfId="1076"/>
    <cellStyle name="Normal 5 2 3 10" xfId="33216"/>
    <cellStyle name="Normal 5 2 3 10 2" xfId="33217"/>
    <cellStyle name="Normal 5 2 3 10 3" xfId="33218"/>
    <cellStyle name="Normal 5 2 3 11" xfId="33219"/>
    <cellStyle name="Normal 5 2 3 11 2" xfId="33220"/>
    <cellStyle name="Normal 5 2 3 11 3" xfId="33221"/>
    <cellStyle name="Normal 5 2 3 12" xfId="33222"/>
    <cellStyle name="Normal 5 2 3 12 2" xfId="33223"/>
    <cellStyle name="Normal 5 2 3 12 3" xfId="33224"/>
    <cellStyle name="Normal 5 2 3 13" xfId="33225"/>
    <cellStyle name="Normal 5 2 3 13 2" xfId="33226"/>
    <cellStyle name="Normal 5 2 3 13 3" xfId="33227"/>
    <cellStyle name="Normal 5 2 3 14" xfId="33228"/>
    <cellStyle name="Normal 5 2 3 15" xfId="33229"/>
    <cellStyle name="Normal 5 2 3 2" xfId="1077"/>
    <cellStyle name="Normal 5 2 3 2 10" xfId="33230"/>
    <cellStyle name="Normal 5 2 3 2 10 2" xfId="33231"/>
    <cellStyle name="Normal 5 2 3 2 10 3" xfId="33232"/>
    <cellStyle name="Normal 5 2 3 2 11" xfId="33233"/>
    <cellStyle name="Normal 5 2 3 2 11 2" xfId="33234"/>
    <cellStyle name="Normal 5 2 3 2 11 3" xfId="33235"/>
    <cellStyle name="Normal 5 2 3 2 12" xfId="33236"/>
    <cellStyle name="Normal 5 2 3 2 12 2" xfId="33237"/>
    <cellStyle name="Normal 5 2 3 2 12 3" xfId="33238"/>
    <cellStyle name="Normal 5 2 3 2 13" xfId="33239"/>
    <cellStyle name="Normal 5 2 3 2 14" xfId="33240"/>
    <cellStyle name="Normal 5 2 3 2 2" xfId="1078"/>
    <cellStyle name="Normal 5 2 3 2 2 10" xfId="33241"/>
    <cellStyle name="Normal 5 2 3 2 2 11" xfId="33242"/>
    <cellStyle name="Normal 5 2 3 2 2 2" xfId="1079"/>
    <cellStyle name="Normal 5 2 3 2 2 2 2" xfId="1080"/>
    <cellStyle name="Normal 5 2 3 2 2 2 2 2" xfId="33243"/>
    <cellStyle name="Normal 5 2 3 2 2 2 2 2 2" xfId="33244"/>
    <cellStyle name="Normal 5 2 3 2 2 2 2 2 3" xfId="33245"/>
    <cellStyle name="Normal 5 2 3 2 2 2 2 3" xfId="33246"/>
    <cellStyle name="Normal 5 2 3 2 2 2 2 3 2" xfId="33247"/>
    <cellStyle name="Normal 5 2 3 2 2 2 2 3 3" xfId="33248"/>
    <cellStyle name="Normal 5 2 3 2 2 2 2 4" xfId="33249"/>
    <cellStyle name="Normal 5 2 3 2 2 2 2 4 2" xfId="33250"/>
    <cellStyle name="Normal 5 2 3 2 2 2 2 4 3" xfId="33251"/>
    <cellStyle name="Normal 5 2 3 2 2 2 2 5" xfId="33252"/>
    <cellStyle name="Normal 5 2 3 2 2 2 2 5 2" xfId="33253"/>
    <cellStyle name="Normal 5 2 3 2 2 2 2 5 3" xfId="33254"/>
    <cellStyle name="Normal 5 2 3 2 2 2 2 6" xfId="33255"/>
    <cellStyle name="Normal 5 2 3 2 2 2 2 7" xfId="33256"/>
    <cellStyle name="Normal 5 2 3 2 2 2 3" xfId="33257"/>
    <cellStyle name="Normal 5 2 3 2 2 2 3 2" xfId="33258"/>
    <cellStyle name="Normal 5 2 3 2 2 2 3 3" xfId="33259"/>
    <cellStyle name="Normal 5 2 3 2 2 2 4" xfId="33260"/>
    <cellStyle name="Normal 5 2 3 2 2 2 4 2" xfId="33261"/>
    <cellStyle name="Normal 5 2 3 2 2 2 4 3" xfId="33262"/>
    <cellStyle name="Normal 5 2 3 2 2 2 5" xfId="33263"/>
    <cellStyle name="Normal 5 2 3 2 2 2 5 2" xfId="33264"/>
    <cellStyle name="Normal 5 2 3 2 2 2 5 3" xfId="33265"/>
    <cellStyle name="Normal 5 2 3 2 2 2 6" xfId="33266"/>
    <cellStyle name="Normal 5 2 3 2 2 2 6 2" xfId="33267"/>
    <cellStyle name="Normal 5 2 3 2 2 2 6 3" xfId="33268"/>
    <cellStyle name="Normal 5 2 3 2 2 2 7" xfId="33269"/>
    <cellStyle name="Normal 5 2 3 2 2 2 8" xfId="33270"/>
    <cellStyle name="Normal 5 2 3 2 2 3" xfId="1081"/>
    <cellStyle name="Normal 5 2 3 2 2 3 2" xfId="33271"/>
    <cellStyle name="Normal 5 2 3 2 2 3 2 2" xfId="33272"/>
    <cellStyle name="Normal 5 2 3 2 2 3 2 3" xfId="33273"/>
    <cellStyle name="Normal 5 2 3 2 2 3 3" xfId="33274"/>
    <cellStyle name="Normal 5 2 3 2 2 3 3 2" xfId="33275"/>
    <cellStyle name="Normal 5 2 3 2 2 3 3 3" xfId="33276"/>
    <cellStyle name="Normal 5 2 3 2 2 3 4" xfId="33277"/>
    <cellStyle name="Normal 5 2 3 2 2 3 4 2" xfId="33278"/>
    <cellStyle name="Normal 5 2 3 2 2 3 4 3" xfId="33279"/>
    <cellStyle name="Normal 5 2 3 2 2 3 5" xfId="33280"/>
    <cellStyle name="Normal 5 2 3 2 2 3 5 2" xfId="33281"/>
    <cellStyle name="Normal 5 2 3 2 2 3 5 3" xfId="33282"/>
    <cellStyle name="Normal 5 2 3 2 2 3 6" xfId="33283"/>
    <cellStyle name="Normal 5 2 3 2 2 3 7" xfId="33284"/>
    <cellStyle name="Normal 5 2 3 2 2 4" xfId="33285"/>
    <cellStyle name="Normal 5 2 3 2 2 4 2" xfId="33286"/>
    <cellStyle name="Normal 5 2 3 2 2 4 2 2" xfId="33287"/>
    <cellStyle name="Normal 5 2 3 2 2 4 2 3" xfId="33288"/>
    <cellStyle name="Normal 5 2 3 2 2 4 3" xfId="33289"/>
    <cellStyle name="Normal 5 2 3 2 2 4 3 2" xfId="33290"/>
    <cellStyle name="Normal 5 2 3 2 2 4 3 3" xfId="33291"/>
    <cellStyle name="Normal 5 2 3 2 2 4 4" xfId="33292"/>
    <cellStyle name="Normal 5 2 3 2 2 4 4 2" xfId="33293"/>
    <cellStyle name="Normal 5 2 3 2 2 4 4 3" xfId="33294"/>
    <cellStyle name="Normal 5 2 3 2 2 4 5" xfId="33295"/>
    <cellStyle name="Normal 5 2 3 2 2 4 5 2" xfId="33296"/>
    <cellStyle name="Normal 5 2 3 2 2 4 5 3" xfId="33297"/>
    <cellStyle name="Normal 5 2 3 2 2 4 6" xfId="33298"/>
    <cellStyle name="Normal 5 2 3 2 2 4 7" xfId="33299"/>
    <cellStyle name="Normal 5 2 3 2 2 5" xfId="33300"/>
    <cellStyle name="Normal 5 2 3 2 2 5 2" xfId="33301"/>
    <cellStyle name="Normal 5 2 3 2 2 5 2 2" xfId="33302"/>
    <cellStyle name="Normal 5 2 3 2 2 5 2 3" xfId="33303"/>
    <cellStyle name="Normal 5 2 3 2 2 5 3" xfId="33304"/>
    <cellStyle name="Normal 5 2 3 2 2 5 3 2" xfId="33305"/>
    <cellStyle name="Normal 5 2 3 2 2 5 3 3" xfId="33306"/>
    <cellStyle name="Normal 5 2 3 2 2 5 4" xfId="33307"/>
    <cellStyle name="Normal 5 2 3 2 2 5 4 2" xfId="33308"/>
    <cellStyle name="Normal 5 2 3 2 2 5 4 3" xfId="33309"/>
    <cellStyle name="Normal 5 2 3 2 2 5 5" xfId="33310"/>
    <cellStyle name="Normal 5 2 3 2 2 5 5 2" xfId="33311"/>
    <cellStyle name="Normal 5 2 3 2 2 5 5 3" xfId="33312"/>
    <cellStyle name="Normal 5 2 3 2 2 5 6" xfId="33313"/>
    <cellStyle name="Normal 5 2 3 2 2 5 7" xfId="33314"/>
    <cellStyle name="Normal 5 2 3 2 2 6" xfId="33315"/>
    <cellStyle name="Normal 5 2 3 2 2 6 2" xfId="33316"/>
    <cellStyle name="Normal 5 2 3 2 2 6 3" xfId="33317"/>
    <cellStyle name="Normal 5 2 3 2 2 7" xfId="33318"/>
    <cellStyle name="Normal 5 2 3 2 2 7 2" xfId="33319"/>
    <cellStyle name="Normal 5 2 3 2 2 7 3" xfId="33320"/>
    <cellStyle name="Normal 5 2 3 2 2 8" xfId="33321"/>
    <cellStyle name="Normal 5 2 3 2 2 8 2" xfId="33322"/>
    <cellStyle name="Normal 5 2 3 2 2 8 3" xfId="33323"/>
    <cellStyle name="Normal 5 2 3 2 2 9" xfId="33324"/>
    <cellStyle name="Normal 5 2 3 2 2 9 2" xfId="33325"/>
    <cellStyle name="Normal 5 2 3 2 2 9 3" xfId="33326"/>
    <cellStyle name="Normal 5 2 3 2 3" xfId="1082"/>
    <cellStyle name="Normal 5 2 3 2 3 2" xfId="1083"/>
    <cellStyle name="Normal 5 2 3 2 3 2 2" xfId="1084"/>
    <cellStyle name="Normal 5 2 3 2 3 2 2 2" xfId="33327"/>
    <cellStyle name="Normal 5 2 3 2 3 2 2 3" xfId="33328"/>
    <cellStyle name="Normal 5 2 3 2 3 2 3" xfId="33329"/>
    <cellStyle name="Normal 5 2 3 2 3 2 3 2" xfId="33330"/>
    <cellStyle name="Normal 5 2 3 2 3 2 3 3" xfId="33331"/>
    <cellStyle name="Normal 5 2 3 2 3 2 4" xfId="33332"/>
    <cellStyle name="Normal 5 2 3 2 3 2 4 2" xfId="33333"/>
    <cellStyle name="Normal 5 2 3 2 3 2 4 3" xfId="33334"/>
    <cellStyle name="Normal 5 2 3 2 3 2 5" xfId="33335"/>
    <cellStyle name="Normal 5 2 3 2 3 2 5 2" xfId="33336"/>
    <cellStyle name="Normal 5 2 3 2 3 2 5 3" xfId="33337"/>
    <cellStyle name="Normal 5 2 3 2 3 2 6" xfId="33338"/>
    <cellStyle name="Normal 5 2 3 2 3 2 7" xfId="33339"/>
    <cellStyle name="Normal 5 2 3 2 3 3" xfId="1085"/>
    <cellStyle name="Normal 5 2 3 2 3 3 2" xfId="33340"/>
    <cellStyle name="Normal 5 2 3 2 3 3 3" xfId="33341"/>
    <cellStyle name="Normal 5 2 3 2 3 4" xfId="33342"/>
    <cellStyle name="Normal 5 2 3 2 3 4 2" xfId="33343"/>
    <cellStyle name="Normal 5 2 3 2 3 4 3" xfId="33344"/>
    <cellStyle name="Normal 5 2 3 2 3 5" xfId="33345"/>
    <cellStyle name="Normal 5 2 3 2 3 5 2" xfId="33346"/>
    <cellStyle name="Normal 5 2 3 2 3 5 3" xfId="33347"/>
    <cellStyle name="Normal 5 2 3 2 3 6" xfId="33348"/>
    <cellStyle name="Normal 5 2 3 2 3 6 2" xfId="33349"/>
    <cellStyle name="Normal 5 2 3 2 3 6 3" xfId="33350"/>
    <cellStyle name="Normal 5 2 3 2 3 7" xfId="33351"/>
    <cellStyle name="Normal 5 2 3 2 3 8" xfId="33352"/>
    <cellStyle name="Normal 5 2 3 2 4" xfId="1086"/>
    <cellStyle name="Normal 5 2 3 2 4 2" xfId="1087"/>
    <cellStyle name="Normal 5 2 3 2 4 2 2" xfId="33353"/>
    <cellStyle name="Normal 5 2 3 2 4 2 2 2" xfId="33354"/>
    <cellStyle name="Normal 5 2 3 2 4 2 2 3" xfId="33355"/>
    <cellStyle name="Normal 5 2 3 2 4 2 3" xfId="33356"/>
    <cellStyle name="Normal 5 2 3 2 4 2 3 2" xfId="33357"/>
    <cellStyle name="Normal 5 2 3 2 4 2 3 3" xfId="33358"/>
    <cellStyle name="Normal 5 2 3 2 4 2 4" xfId="33359"/>
    <cellStyle name="Normal 5 2 3 2 4 2 4 2" xfId="33360"/>
    <cellStyle name="Normal 5 2 3 2 4 2 4 3" xfId="33361"/>
    <cellStyle name="Normal 5 2 3 2 4 2 5" xfId="33362"/>
    <cellStyle name="Normal 5 2 3 2 4 2 5 2" xfId="33363"/>
    <cellStyle name="Normal 5 2 3 2 4 2 5 3" xfId="33364"/>
    <cellStyle name="Normal 5 2 3 2 4 2 6" xfId="33365"/>
    <cellStyle name="Normal 5 2 3 2 4 2 7" xfId="33366"/>
    <cellStyle name="Normal 5 2 3 2 4 3" xfId="33367"/>
    <cellStyle name="Normal 5 2 3 2 4 3 2" xfId="33368"/>
    <cellStyle name="Normal 5 2 3 2 4 3 3" xfId="33369"/>
    <cellStyle name="Normal 5 2 3 2 4 4" xfId="33370"/>
    <cellStyle name="Normal 5 2 3 2 4 4 2" xfId="33371"/>
    <cellStyle name="Normal 5 2 3 2 4 4 3" xfId="33372"/>
    <cellStyle name="Normal 5 2 3 2 4 5" xfId="33373"/>
    <cellStyle name="Normal 5 2 3 2 4 5 2" xfId="33374"/>
    <cellStyle name="Normal 5 2 3 2 4 5 3" xfId="33375"/>
    <cellStyle name="Normal 5 2 3 2 4 6" xfId="33376"/>
    <cellStyle name="Normal 5 2 3 2 4 6 2" xfId="33377"/>
    <cellStyle name="Normal 5 2 3 2 4 6 3" xfId="33378"/>
    <cellStyle name="Normal 5 2 3 2 4 7" xfId="33379"/>
    <cellStyle name="Normal 5 2 3 2 4 8" xfId="33380"/>
    <cellStyle name="Normal 5 2 3 2 5" xfId="1088"/>
    <cellStyle name="Normal 5 2 3 2 5 2" xfId="33381"/>
    <cellStyle name="Normal 5 2 3 2 5 2 2" xfId="33382"/>
    <cellStyle name="Normal 5 2 3 2 5 2 3" xfId="33383"/>
    <cellStyle name="Normal 5 2 3 2 5 3" xfId="33384"/>
    <cellStyle name="Normal 5 2 3 2 5 3 2" xfId="33385"/>
    <cellStyle name="Normal 5 2 3 2 5 3 3" xfId="33386"/>
    <cellStyle name="Normal 5 2 3 2 5 4" xfId="33387"/>
    <cellStyle name="Normal 5 2 3 2 5 4 2" xfId="33388"/>
    <cellStyle name="Normal 5 2 3 2 5 4 3" xfId="33389"/>
    <cellStyle name="Normal 5 2 3 2 5 5" xfId="33390"/>
    <cellStyle name="Normal 5 2 3 2 5 5 2" xfId="33391"/>
    <cellStyle name="Normal 5 2 3 2 5 5 3" xfId="33392"/>
    <cellStyle name="Normal 5 2 3 2 5 6" xfId="33393"/>
    <cellStyle name="Normal 5 2 3 2 5 7" xfId="33394"/>
    <cellStyle name="Normal 5 2 3 2 6" xfId="33395"/>
    <cellStyle name="Normal 5 2 3 2 6 2" xfId="33396"/>
    <cellStyle name="Normal 5 2 3 2 6 2 2" xfId="33397"/>
    <cellStyle name="Normal 5 2 3 2 6 2 3" xfId="33398"/>
    <cellStyle name="Normal 5 2 3 2 6 3" xfId="33399"/>
    <cellStyle name="Normal 5 2 3 2 6 3 2" xfId="33400"/>
    <cellStyle name="Normal 5 2 3 2 6 3 3" xfId="33401"/>
    <cellStyle name="Normal 5 2 3 2 6 4" xfId="33402"/>
    <cellStyle name="Normal 5 2 3 2 6 4 2" xfId="33403"/>
    <cellStyle name="Normal 5 2 3 2 6 4 3" xfId="33404"/>
    <cellStyle name="Normal 5 2 3 2 6 5" xfId="33405"/>
    <cellStyle name="Normal 5 2 3 2 6 5 2" xfId="33406"/>
    <cellStyle name="Normal 5 2 3 2 6 5 3" xfId="33407"/>
    <cellStyle name="Normal 5 2 3 2 6 6" xfId="33408"/>
    <cellStyle name="Normal 5 2 3 2 6 7" xfId="33409"/>
    <cellStyle name="Normal 5 2 3 2 7" xfId="33410"/>
    <cellStyle name="Normal 5 2 3 2 7 2" xfId="33411"/>
    <cellStyle name="Normal 5 2 3 2 7 2 2" xfId="33412"/>
    <cellStyle name="Normal 5 2 3 2 7 2 3" xfId="33413"/>
    <cellStyle name="Normal 5 2 3 2 7 3" xfId="33414"/>
    <cellStyle name="Normal 5 2 3 2 7 3 2" xfId="33415"/>
    <cellStyle name="Normal 5 2 3 2 7 3 3" xfId="33416"/>
    <cellStyle name="Normal 5 2 3 2 7 4" xfId="33417"/>
    <cellStyle name="Normal 5 2 3 2 7 4 2" xfId="33418"/>
    <cellStyle name="Normal 5 2 3 2 7 4 3" xfId="33419"/>
    <cellStyle name="Normal 5 2 3 2 7 5" xfId="33420"/>
    <cellStyle name="Normal 5 2 3 2 7 5 2" xfId="33421"/>
    <cellStyle name="Normal 5 2 3 2 7 5 3" xfId="33422"/>
    <cellStyle name="Normal 5 2 3 2 7 6" xfId="33423"/>
    <cellStyle name="Normal 5 2 3 2 7 7" xfId="33424"/>
    <cellStyle name="Normal 5 2 3 2 8" xfId="33425"/>
    <cellStyle name="Normal 5 2 3 2 8 2" xfId="33426"/>
    <cellStyle name="Normal 5 2 3 2 8 2 2" xfId="33427"/>
    <cellStyle name="Normal 5 2 3 2 8 2 3" xfId="33428"/>
    <cellStyle name="Normal 5 2 3 2 8 3" xfId="33429"/>
    <cellStyle name="Normal 5 2 3 2 8 3 2" xfId="33430"/>
    <cellStyle name="Normal 5 2 3 2 8 3 3" xfId="33431"/>
    <cellStyle name="Normal 5 2 3 2 8 4" xfId="33432"/>
    <cellStyle name="Normal 5 2 3 2 8 4 2" xfId="33433"/>
    <cellStyle name="Normal 5 2 3 2 8 4 3" xfId="33434"/>
    <cellStyle name="Normal 5 2 3 2 8 5" xfId="33435"/>
    <cellStyle name="Normal 5 2 3 2 8 5 2" xfId="33436"/>
    <cellStyle name="Normal 5 2 3 2 8 5 3" xfId="33437"/>
    <cellStyle name="Normal 5 2 3 2 8 6" xfId="33438"/>
    <cellStyle name="Normal 5 2 3 2 8 7" xfId="33439"/>
    <cellStyle name="Normal 5 2 3 2 9" xfId="33440"/>
    <cellStyle name="Normal 5 2 3 2 9 2" xfId="33441"/>
    <cellStyle name="Normal 5 2 3 2 9 3" xfId="33442"/>
    <cellStyle name="Normal 5 2 3 3" xfId="1089"/>
    <cellStyle name="Normal 5 2 3 3 10" xfId="33443"/>
    <cellStyle name="Normal 5 2 3 3 11" xfId="33444"/>
    <cellStyle name="Normal 5 2 3 3 2" xfId="1090"/>
    <cellStyle name="Normal 5 2 3 3 2 2" xfId="1091"/>
    <cellStyle name="Normal 5 2 3 3 2 2 2" xfId="33445"/>
    <cellStyle name="Normal 5 2 3 3 2 2 2 2" xfId="33446"/>
    <cellStyle name="Normal 5 2 3 3 2 2 2 3" xfId="33447"/>
    <cellStyle name="Normal 5 2 3 3 2 2 3" xfId="33448"/>
    <cellStyle name="Normal 5 2 3 3 2 2 3 2" xfId="33449"/>
    <cellStyle name="Normal 5 2 3 3 2 2 3 3" xfId="33450"/>
    <cellStyle name="Normal 5 2 3 3 2 2 4" xfId="33451"/>
    <cellStyle name="Normal 5 2 3 3 2 2 4 2" xfId="33452"/>
    <cellStyle name="Normal 5 2 3 3 2 2 4 3" xfId="33453"/>
    <cellStyle name="Normal 5 2 3 3 2 2 5" xfId="33454"/>
    <cellStyle name="Normal 5 2 3 3 2 2 5 2" xfId="33455"/>
    <cellStyle name="Normal 5 2 3 3 2 2 5 3" xfId="33456"/>
    <cellStyle name="Normal 5 2 3 3 2 2 6" xfId="33457"/>
    <cellStyle name="Normal 5 2 3 3 2 2 7" xfId="33458"/>
    <cellStyle name="Normal 5 2 3 3 2 3" xfId="33459"/>
    <cellStyle name="Normal 5 2 3 3 2 3 2" xfId="33460"/>
    <cellStyle name="Normal 5 2 3 3 2 3 3" xfId="33461"/>
    <cellStyle name="Normal 5 2 3 3 2 4" xfId="33462"/>
    <cellStyle name="Normal 5 2 3 3 2 4 2" xfId="33463"/>
    <cellStyle name="Normal 5 2 3 3 2 4 3" xfId="33464"/>
    <cellStyle name="Normal 5 2 3 3 2 5" xfId="33465"/>
    <cellStyle name="Normal 5 2 3 3 2 5 2" xfId="33466"/>
    <cellStyle name="Normal 5 2 3 3 2 5 3" xfId="33467"/>
    <cellStyle name="Normal 5 2 3 3 2 6" xfId="33468"/>
    <cellStyle name="Normal 5 2 3 3 2 6 2" xfId="33469"/>
    <cellStyle name="Normal 5 2 3 3 2 6 3" xfId="33470"/>
    <cellStyle name="Normal 5 2 3 3 2 7" xfId="33471"/>
    <cellStyle name="Normal 5 2 3 3 2 8" xfId="33472"/>
    <cellStyle name="Normal 5 2 3 3 3" xfId="1092"/>
    <cellStyle name="Normal 5 2 3 3 3 2" xfId="33473"/>
    <cellStyle name="Normal 5 2 3 3 3 2 2" xfId="33474"/>
    <cellStyle name="Normal 5 2 3 3 3 2 3" xfId="33475"/>
    <cellStyle name="Normal 5 2 3 3 3 3" xfId="33476"/>
    <cellStyle name="Normal 5 2 3 3 3 3 2" xfId="33477"/>
    <cellStyle name="Normal 5 2 3 3 3 3 3" xfId="33478"/>
    <cellStyle name="Normal 5 2 3 3 3 4" xfId="33479"/>
    <cellStyle name="Normal 5 2 3 3 3 4 2" xfId="33480"/>
    <cellStyle name="Normal 5 2 3 3 3 4 3" xfId="33481"/>
    <cellStyle name="Normal 5 2 3 3 3 5" xfId="33482"/>
    <cellStyle name="Normal 5 2 3 3 3 5 2" xfId="33483"/>
    <cellStyle name="Normal 5 2 3 3 3 5 3" xfId="33484"/>
    <cellStyle name="Normal 5 2 3 3 3 6" xfId="33485"/>
    <cellStyle name="Normal 5 2 3 3 3 7" xfId="33486"/>
    <cellStyle name="Normal 5 2 3 3 4" xfId="33487"/>
    <cellStyle name="Normal 5 2 3 3 4 2" xfId="33488"/>
    <cellStyle name="Normal 5 2 3 3 4 2 2" xfId="33489"/>
    <cellStyle name="Normal 5 2 3 3 4 2 3" xfId="33490"/>
    <cellStyle name="Normal 5 2 3 3 4 3" xfId="33491"/>
    <cellStyle name="Normal 5 2 3 3 4 3 2" xfId="33492"/>
    <cellStyle name="Normal 5 2 3 3 4 3 3" xfId="33493"/>
    <cellStyle name="Normal 5 2 3 3 4 4" xfId="33494"/>
    <cellStyle name="Normal 5 2 3 3 4 4 2" xfId="33495"/>
    <cellStyle name="Normal 5 2 3 3 4 4 3" xfId="33496"/>
    <cellStyle name="Normal 5 2 3 3 4 5" xfId="33497"/>
    <cellStyle name="Normal 5 2 3 3 4 5 2" xfId="33498"/>
    <cellStyle name="Normal 5 2 3 3 4 5 3" xfId="33499"/>
    <cellStyle name="Normal 5 2 3 3 4 6" xfId="33500"/>
    <cellStyle name="Normal 5 2 3 3 4 7" xfId="33501"/>
    <cellStyle name="Normal 5 2 3 3 5" xfId="33502"/>
    <cellStyle name="Normal 5 2 3 3 5 2" xfId="33503"/>
    <cellStyle name="Normal 5 2 3 3 5 2 2" xfId="33504"/>
    <cellStyle name="Normal 5 2 3 3 5 2 3" xfId="33505"/>
    <cellStyle name="Normal 5 2 3 3 5 3" xfId="33506"/>
    <cellStyle name="Normal 5 2 3 3 5 3 2" xfId="33507"/>
    <cellStyle name="Normal 5 2 3 3 5 3 3" xfId="33508"/>
    <cellStyle name="Normal 5 2 3 3 5 4" xfId="33509"/>
    <cellStyle name="Normal 5 2 3 3 5 4 2" xfId="33510"/>
    <cellStyle name="Normal 5 2 3 3 5 4 3" xfId="33511"/>
    <cellStyle name="Normal 5 2 3 3 5 5" xfId="33512"/>
    <cellStyle name="Normal 5 2 3 3 5 5 2" xfId="33513"/>
    <cellStyle name="Normal 5 2 3 3 5 5 3" xfId="33514"/>
    <cellStyle name="Normal 5 2 3 3 5 6" xfId="33515"/>
    <cellStyle name="Normal 5 2 3 3 5 7" xfId="33516"/>
    <cellStyle name="Normal 5 2 3 3 6" xfId="33517"/>
    <cellStyle name="Normal 5 2 3 3 6 2" xfId="33518"/>
    <cellStyle name="Normal 5 2 3 3 6 3" xfId="33519"/>
    <cellStyle name="Normal 5 2 3 3 7" xfId="33520"/>
    <cellStyle name="Normal 5 2 3 3 7 2" xfId="33521"/>
    <cellStyle name="Normal 5 2 3 3 7 3" xfId="33522"/>
    <cellStyle name="Normal 5 2 3 3 8" xfId="33523"/>
    <cellStyle name="Normal 5 2 3 3 8 2" xfId="33524"/>
    <cellStyle name="Normal 5 2 3 3 8 3" xfId="33525"/>
    <cellStyle name="Normal 5 2 3 3 9" xfId="33526"/>
    <cellStyle name="Normal 5 2 3 3 9 2" xfId="33527"/>
    <cellStyle name="Normal 5 2 3 3 9 3" xfId="33528"/>
    <cellStyle name="Normal 5 2 3 4" xfId="1093"/>
    <cellStyle name="Normal 5 2 3 4 2" xfId="1094"/>
    <cellStyle name="Normal 5 2 3 4 2 2" xfId="1095"/>
    <cellStyle name="Normal 5 2 3 4 2 2 2" xfId="33529"/>
    <cellStyle name="Normal 5 2 3 4 2 2 3" xfId="33530"/>
    <cellStyle name="Normal 5 2 3 4 2 3" xfId="33531"/>
    <cellStyle name="Normal 5 2 3 4 2 3 2" xfId="33532"/>
    <cellStyle name="Normal 5 2 3 4 2 3 3" xfId="33533"/>
    <cellStyle name="Normal 5 2 3 4 2 4" xfId="33534"/>
    <cellStyle name="Normal 5 2 3 4 2 4 2" xfId="33535"/>
    <cellStyle name="Normal 5 2 3 4 2 4 3" xfId="33536"/>
    <cellStyle name="Normal 5 2 3 4 2 5" xfId="33537"/>
    <cellStyle name="Normal 5 2 3 4 2 5 2" xfId="33538"/>
    <cellStyle name="Normal 5 2 3 4 2 5 3" xfId="33539"/>
    <cellStyle name="Normal 5 2 3 4 2 6" xfId="33540"/>
    <cellStyle name="Normal 5 2 3 4 2 7" xfId="33541"/>
    <cellStyle name="Normal 5 2 3 4 3" xfId="1096"/>
    <cellStyle name="Normal 5 2 3 4 3 2" xfId="33542"/>
    <cellStyle name="Normal 5 2 3 4 3 3" xfId="33543"/>
    <cellStyle name="Normal 5 2 3 4 4" xfId="33544"/>
    <cellStyle name="Normal 5 2 3 4 4 2" xfId="33545"/>
    <cellStyle name="Normal 5 2 3 4 4 3" xfId="33546"/>
    <cellStyle name="Normal 5 2 3 4 5" xfId="33547"/>
    <cellStyle name="Normal 5 2 3 4 5 2" xfId="33548"/>
    <cellStyle name="Normal 5 2 3 4 5 3" xfId="33549"/>
    <cellStyle name="Normal 5 2 3 4 6" xfId="33550"/>
    <cellStyle name="Normal 5 2 3 4 6 2" xfId="33551"/>
    <cellStyle name="Normal 5 2 3 4 6 3" xfId="33552"/>
    <cellStyle name="Normal 5 2 3 4 7" xfId="33553"/>
    <cellStyle name="Normal 5 2 3 4 8" xfId="33554"/>
    <cellStyle name="Normal 5 2 3 5" xfId="1097"/>
    <cellStyle name="Normal 5 2 3 5 2" xfId="1098"/>
    <cellStyle name="Normal 5 2 3 5 2 2" xfId="33555"/>
    <cellStyle name="Normal 5 2 3 5 2 2 2" xfId="33556"/>
    <cellStyle name="Normal 5 2 3 5 2 2 3" xfId="33557"/>
    <cellStyle name="Normal 5 2 3 5 2 3" xfId="33558"/>
    <cellStyle name="Normal 5 2 3 5 2 3 2" xfId="33559"/>
    <cellStyle name="Normal 5 2 3 5 2 3 3" xfId="33560"/>
    <cellStyle name="Normal 5 2 3 5 2 4" xfId="33561"/>
    <cellStyle name="Normal 5 2 3 5 2 4 2" xfId="33562"/>
    <cellStyle name="Normal 5 2 3 5 2 4 3" xfId="33563"/>
    <cellStyle name="Normal 5 2 3 5 2 5" xfId="33564"/>
    <cellStyle name="Normal 5 2 3 5 2 5 2" xfId="33565"/>
    <cellStyle name="Normal 5 2 3 5 2 5 3" xfId="33566"/>
    <cellStyle name="Normal 5 2 3 5 2 6" xfId="33567"/>
    <cellStyle name="Normal 5 2 3 5 2 7" xfId="33568"/>
    <cellStyle name="Normal 5 2 3 5 3" xfId="33569"/>
    <cellStyle name="Normal 5 2 3 5 3 2" xfId="33570"/>
    <cellStyle name="Normal 5 2 3 5 3 3" xfId="33571"/>
    <cellStyle name="Normal 5 2 3 5 4" xfId="33572"/>
    <cellStyle name="Normal 5 2 3 5 4 2" xfId="33573"/>
    <cellStyle name="Normal 5 2 3 5 4 3" xfId="33574"/>
    <cellStyle name="Normal 5 2 3 5 5" xfId="33575"/>
    <cellStyle name="Normal 5 2 3 5 5 2" xfId="33576"/>
    <cellStyle name="Normal 5 2 3 5 5 3" xfId="33577"/>
    <cellStyle name="Normal 5 2 3 5 6" xfId="33578"/>
    <cellStyle name="Normal 5 2 3 5 6 2" xfId="33579"/>
    <cellStyle name="Normal 5 2 3 5 6 3" xfId="33580"/>
    <cellStyle name="Normal 5 2 3 5 7" xfId="33581"/>
    <cellStyle name="Normal 5 2 3 5 8" xfId="33582"/>
    <cellStyle name="Normal 5 2 3 6" xfId="1099"/>
    <cellStyle name="Normal 5 2 3 6 2" xfId="33583"/>
    <cellStyle name="Normal 5 2 3 6 2 2" xfId="33584"/>
    <cellStyle name="Normal 5 2 3 6 2 3" xfId="33585"/>
    <cellStyle name="Normal 5 2 3 6 3" xfId="33586"/>
    <cellStyle name="Normal 5 2 3 6 3 2" xfId="33587"/>
    <cellStyle name="Normal 5 2 3 6 3 3" xfId="33588"/>
    <cellStyle name="Normal 5 2 3 6 4" xfId="33589"/>
    <cellStyle name="Normal 5 2 3 6 4 2" xfId="33590"/>
    <cellStyle name="Normal 5 2 3 6 4 3" xfId="33591"/>
    <cellStyle name="Normal 5 2 3 6 5" xfId="33592"/>
    <cellStyle name="Normal 5 2 3 6 5 2" xfId="33593"/>
    <cellStyle name="Normal 5 2 3 6 5 3" xfId="33594"/>
    <cellStyle name="Normal 5 2 3 6 6" xfId="33595"/>
    <cellStyle name="Normal 5 2 3 6 7" xfId="33596"/>
    <cellStyle name="Normal 5 2 3 7" xfId="33597"/>
    <cellStyle name="Normal 5 2 3 7 2" xfId="33598"/>
    <cellStyle name="Normal 5 2 3 7 2 2" xfId="33599"/>
    <cellStyle name="Normal 5 2 3 7 2 3" xfId="33600"/>
    <cellStyle name="Normal 5 2 3 7 3" xfId="33601"/>
    <cellStyle name="Normal 5 2 3 7 3 2" xfId="33602"/>
    <cellStyle name="Normal 5 2 3 7 3 3" xfId="33603"/>
    <cellStyle name="Normal 5 2 3 7 4" xfId="33604"/>
    <cellStyle name="Normal 5 2 3 7 4 2" xfId="33605"/>
    <cellStyle name="Normal 5 2 3 7 4 3" xfId="33606"/>
    <cellStyle name="Normal 5 2 3 7 5" xfId="33607"/>
    <cellStyle name="Normal 5 2 3 7 5 2" xfId="33608"/>
    <cellStyle name="Normal 5 2 3 7 5 3" xfId="33609"/>
    <cellStyle name="Normal 5 2 3 7 6" xfId="33610"/>
    <cellStyle name="Normal 5 2 3 7 7" xfId="33611"/>
    <cellStyle name="Normal 5 2 3 8" xfId="33612"/>
    <cellStyle name="Normal 5 2 3 8 2" xfId="33613"/>
    <cellStyle name="Normal 5 2 3 8 2 2" xfId="33614"/>
    <cellStyle name="Normal 5 2 3 8 2 3" xfId="33615"/>
    <cellStyle name="Normal 5 2 3 8 3" xfId="33616"/>
    <cellStyle name="Normal 5 2 3 8 3 2" xfId="33617"/>
    <cellStyle name="Normal 5 2 3 8 3 3" xfId="33618"/>
    <cellStyle name="Normal 5 2 3 8 4" xfId="33619"/>
    <cellStyle name="Normal 5 2 3 8 4 2" xfId="33620"/>
    <cellStyle name="Normal 5 2 3 8 4 3" xfId="33621"/>
    <cellStyle name="Normal 5 2 3 8 5" xfId="33622"/>
    <cellStyle name="Normal 5 2 3 8 5 2" xfId="33623"/>
    <cellStyle name="Normal 5 2 3 8 5 3" xfId="33624"/>
    <cellStyle name="Normal 5 2 3 8 6" xfId="33625"/>
    <cellStyle name="Normal 5 2 3 8 7" xfId="33626"/>
    <cellStyle name="Normal 5 2 3 9" xfId="33627"/>
    <cellStyle name="Normal 5 2 3 9 2" xfId="33628"/>
    <cellStyle name="Normal 5 2 3 9 2 2" xfId="33629"/>
    <cellStyle name="Normal 5 2 3 9 2 3" xfId="33630"/>
    <cellStyle name="Normal 5 2 3 9 3" xfId="33631"/>
    <cellStyle name="Normal 5 2 3 9 3 2" xfId="33632"/>
    <cellStyle name="Normal 5 2 3 9 3 3" xfId="33633"/>
    <cellStyle name="Normal 5 2 3 9 4" xfId="33634"/>
    <cellStyle name="Normal 5 2 3 9 4 2" xfId="33635"/>
    <cellStyle name="Normal 5 2 3 9 4 3" xfId="33636"/>
    <cellStyle name="Normal 5 2 3 9 5" xfId="33637"/>
    <cellStyle name="Normal 5 2 3 9 5 2" xfId="33638"/>
    <cellStyle name="Normal 5 2 3 9 5 3" xfId="33639"/>
    <cellStyle name="Normal 5 2 3 9 6" xfId="33640"/>
    <cellStyle name="Normal 5 2 3 9 7" xfId="33641"/>
    <cellStyle name="Normal 5 2 4" xfId="1100"/>
    <cellStyle name="Normal 5 2 4 10" xfId="33642"/>
    <cellStyle name="Normal 5 2 4 10 2" xfId="33643"/>
    <cellStyle name="Normal 5 2 4 10 3" xfId="33644"/>
    <cellStyle name="Normal 5 2 4 11" xfId="33645"/>
    <cellStyle name="Normal 5 2 4 11 2" xfId="33646"/>
    <cellStyle name="Normal 5 2 4 11 3" xfId="33647"/>
    <cellStyle name="Normal 5 2 4 12" xfId="33648"/>
    <cellStyle name="Normal 5 2 4 12 2" xfId="33649"/>
    <cellStyle name="Normal 5 2 4 12 3" xfId="33650"/>
    <cellStyle name="Normal 5 2 4 13" xfId="33651"/>
    <cellStyle name="Normal 5 2 4 14" xfId="33652"/>
    <cellStyle name="Normal 5 2 4 2" xfId="1101"/>
    <cellStyle name="Normal 5 2 4 2 10" xfId="33653"/>
    <cellStyle name="Normal 5 2 4 2 11" xfId="33654"/>
    <cellStyle name="Normal 5 2 4 2 2" xfId="1102"/>
    <cellStyle name="Normal 5 2 4 2 2 2" xfId="1103"/>
    <cellStyle name="Normal 5 2 4 2 2 2 2" xfId="1104"/>
    <cellStyle name="Normal 5 2 4 2 2 2 2 2" xfId="33655"/>
    <cellStyle name="Normal 5 2 4 2 2 2 2 3" xfId="33656"/>
    <cellStyle name="Normal 5 2 4 2 2 2 3" xfId="33657"/>
    <cellStyle name="Normal 5 2 4 2 2 2 3 2" xfId="33658"/>
    <cellStyle name="Normal 5 2 4 2 2 2 3 3" xfId="33659"/>
    <cellStyle name="Normal 5 2 4 2 2 2 4" xfId="33660"/>
    <cellStyle name="Normal 5 2 4 2 2 2 4 2" xfId="33661"/>
    <cellStyle name="Normal 5 2 4 2 2 2 4 3" xfId="33662"/>
    <cellStyle name="Normal 5 2 4 2 2 2 5" xfId="33663"/>
    <cellStyle name="Normal 5 2 4 2 2 2 5 2" xfId="33664"/>
    <cellStyle name="Normal 5 2 4 2 2 2 5 3" xfId="33665"/>
    <cellStyle name="Normal 5 2 4 2 2 2 6" xfId="33666"/>
    <cellStyle name="Normal 5 2 4 2 2 2 7" xfId="33667"/>
    <cellStyle name="Normal 5 2 4 2 2 3" xfId="1105"/>
    <cellStyle name="Normal 5 2 4 2 2 3 2" xfId="33668"/>
    <cellStyle name="Normal 5 2 4 2 2 3 3" xfId="33669"/>
    <cellStyle name="Normal 5 2 4 2 2 4" xfId="33670"/>
    <cellStyle name="Normal 5 2 4 2 2 4 2" xfId="33671"/>
    <cellStyle name="Normal 5 2 4 2 2 4 3" xfId="33672"/>
    <cellStyle name="Normal 5 2 4 2 2 5" xfId="33673"/>
    <cellStyle name="Normal 5 2 4 2 2 5 2" xfId="33674"/>
    <cellStyle name="Normal 5 2 4 2 2 5 3" xfId="33675"/>
    <cellStyle name="Normal 5 2 4 2 2 6" xfId="33676"/>
    <cellStyle name="Normal 5 2 4 2 2 6 2" xfId="33677"/>
    <cellStyle name="Normal 5 2 4 2 2 6 3" xfId="33678"/>
    <cellStyle name="Normal 5 2 4 2 2 7" xfId="33679"/>
    <cellStyle name="Normal 5 2 4 2 2 8" xfId="33680"/>
    <cellStyle name="Normal 5 2 4 2 3" xfId="1106"/>
    <cellStyle name="Normal 5 2 4 2 3 2" xfId="1107"/>
    <cellStyle name="Normal 5 2 4 2 3 2 2" xfId="33681"/>
    <cellStyle name="Normal 5 2 4 2 3 2 3" xfId="33682"/>
    <cellStyle name="Normal 5 2 4 2 3 3" xfId="33683"/>
    <cellStyle name="Normal 5 2 4 2 3 3 2" xfId="33684"/>
    <cellStyle name="Normal 5 2 4 2 3 3 3" xfId="33685"/>
    <cellStyle name="Normal 5 2 4 2 3 4" xfId="33686"/>
    <cellStyle name="Normal 5 2 4 2 3 4 2" xfId="33687"/>
    <cellStyle name="Normal 5 2 4 2 3 4 3" xfId="33688"/>
    <cellStyle name="Normal 5 2 4 2 3 5" xfId="33689"/>
    <cellStyle name="Normal 5 2 4 2 3 5 2" xfId="33690"/>
    <cellStyle name="Normal 5 2 4 2 3 5 3" xfId="33691"/>
    <cellStyle name="Normal 5 2 4 2 3 6" xfId="33692"/>
    <cellStyle name="Normal 5 2 4 2 3 7" xfId="33693"/>
    <cellStyle name="Normal 5 2 4 2 4" xfId="1108"/>
    <cellStyle name="Normal 5 2 4 2 4 2" xfId="33694"/>
    <cellStyle name="Normal 5 2 4 2 4 2 2" xfId="33695"/>
    <cellStyle name="Normal 5 2 4 2 4 2 3" xfId="33696"/>
    <cellStyle name="Normal 5 2 4 2 4 3" xfId="33697"/>
    <cellStyle name="Normal 5 2 4 2 4 3 2" xfId="33698"/>
    <cellStyle name="Normal 5 2 4 2 4 3 3" xfId="33699"/>
    <cellStyle name="Normal 5 2 4 2 4 4" xfId="33700"/>
    <cellStyle name="Normal 5 2 4 2 4 4 2" xfId="33701"/>
    <cellStyle name="Normal 5 2 4 2 4 4 3" xfId="33702"/>
    <cellStyle name="Normal 5 2 4 2 4 5" xfId="33703"/>
    <cellStyle name="Normal 5 2 4 2 4 5 2" xfId="33704"/>
    <cellStyle name="Normal 5 2 4 2 4 5 3" xfId="33705"/>
    <cellStyle name="Normal 5 2 4 2 4 6" xfId="33706"/>
    <cellStyle name="Normal 5 2 4 2 4 7" xfId="33707"/>
    <cellStyle name="Normal 5 2 4 2 5" xfId="33708"/>
    <cellStyle name="Normal 5 2 4 2 5 2" xfId="33709"/>
    <cellStyle name="Normal 5 2 4 2 5 2 2" xfId="33710"/>
    <cellStyle name="Normal 5 2 4 2 5 2 3" xfId="33711"/>
    <cellStyle name="Normal 5 2 4 2 5 3" xfId="33712"/>
    <cellStyle name="Normal 5 2 4 2 5 3 2" xfId="33713"/>
    <cellStyle name="Normal 5 2 4 2 5 3 3" xfId="33714"/>
    <cellStyle name="Normal 5 2 4 2 5 4" xfId="33715"/>
    <cellStyle name="Normal 5 2 4 2 5 4 2" xfId="33716"/>
    <cellStyle name="Normal 5 2 4 2 5 4 3" xfId="33717"/>
    <cellStyle name="Normal 5 2 4 2 5 5" xfId="33718"/>
    <cellStyle name="Normal 5 2 4 2 5 5 2" xfId="33719"/>
    <cellStyle name="Normal 5 2 4 2 5 5 3" xfId="33720"/>
    <cellStyle name="Normal 5 2 4 2 5 6" xfId="33721"/>
    <cellStyle name="Normal 5 2 4 2 5 7" xfId="33722"/>
    <cellStyle name="Normal 5 2 4 2 6" xfId="33723"/>
    <cellStyle name="Normal 5 2 4 2 6 2" xfId="33724"/>
    <cellStyle name="Normal 5 2 4 2 6 3" xfId="33725"/>
    <cellStyle name="Normal 5 2 4 2 7" xfId="33726"/>
    <cellStyle name="Normal 5 2 4 2 7 2" xfId="33727"/>
    <cellStyle name="Normal 5 2 4 2 7 3" xfId="33728"/>
    <cellStyle name="Normal 5 2 4 2 8" xfId="33729"/>
    <cellStyle name="Normal 5 2 4 2 8 2" xfId="33730"/>
    <cellStyle name="Normal 5 2 4 2 8 3" xfId="33731"/>
    <cellStyle name="Normal 5 2 4 2 9" xfId="33732"/>
    <cellStyle name="Normal 5 2 4 2 9 2" xfId="33733"/>
    <cellStyle name="Normal 5 2 4 2 9 3" xfId="33734"/>
    <cellStyle name="Normal 5 2 4 3" xfId="1109"/>
    <cellStyle name="Normal 5 2 4 3 2" xfId="1110"/>
    <cellStyle name="Normal 5 2 4 3 2 2" xfId="1111"/>
    <cellStyle name="Normal 5 2 4 3 2 2 2" xfId="33735"/>
    <cellStyle name="Normal 5 2 4 3 2 2 3" xfId="33736"/>
    <cellStyle name="Normal 5 2 4 3 2 3" xfId="33737"/>
    <cellStyle name="Normal 5 2 4 3 2 3 2" xfId="33738"/>
    <cellStyle name="Normal 5 2 4 3 2 3 3" xfId="33739"/>
    <cellStyle name="Normal 5 2 4 3 2 4" xfId="33740"/>
    <cellStyle name="Normal 5 2 4 3 2 4 2" xfId="33741"/>
    <cellStyle name="Normal 5 2 4 3 2 4 3" xfId="33742"/>
    <cellStyle name="Normal 5 2 4 3 2 5" xfId="33743"/>
    <cellStyle name="Normal 5 2 4 3 2 5 2" xfId="33744"/>
    <cellStyle name="Normal 5 2 4 3 2 5 3" xfId="33745"/>
    <cellStyle name="Normal 5 2 4 3 2 6" xfId="33746"/>
    <cellStyle name="Normal 5 2 4 3 2 7" xfId="33747"/>
    <cellStyle name="Normal 5 2 4 3 3" xfId="1112"/>
    <cellStyle name="Normal 5 2 4 3 3 2" xfId="33748"/>
    <cellStyle name="Normal 5 2 4 3 3 3" xfId="33749"/>
    <cellStyle name="Normal 5 2 4 3 4" xfId="33750"/>
    <cellStyle name="Normal 5 2 4 3 4 2" xfId="33751"/>
    <cellStyle name="Normal 5 2 4 3 4 3" xfId="33752"/>
    <cellStyle name="Normal 5 2 4 3 5" xfId="33753"/>
    <cellStyle name="Normal 5 2 4 3 5 2" xfId="33754"/>
    <cellStyle name="Normal 5 2 4 3 5 3" xfId="33755"/>
    <cellStyle name="Normal 5 2 4 3 6" xfId="33756"/>
    <cellStyle name="Normal 5 2 4 3 6 2" xfId="33757"/>
    <cellStyle name="Normal 5 2 4 3 6 3" xfId="33758"/>
    <cellStyle name="Normal 5 2 4 3 7" xfId="33759"/>
    <cellStyle name="Normal 5 2 4 3 8" xfId="33760"/>
    <cellStyle name="Normal 5 2 4 4" xfId="1113"/>
    <cellStyle name="Normal 5 2 4 4 2" xfId="1114"/>
    <cellStyle name="Normal 5 2 4 4 2 2" xfId="33761"/>
    <cellStyle name="Normal 5 2 4 4 2 2 2" xfId="33762"/>
    <cellStyle name="Normal 5 2 4 4 2 2 3" xfId="33763"/>
    <cellStyle name="Normal 5 2 4 4 2 3" xfId="33764"/>
    <cellStyle name="Normal 5 2 4 4 2 3 2" xfId="33765"/>
    <cellStyle name="Normal 5 2 4 4 2 3 3" xfId="33766"/>
    <cellStyle name="Normal 5 2 4 4 2 4" xfId="33767"/>
    <cellStyle name="Normal 5 2 4 4 2 4 2" xfId="33768"/>
    <cellStyle name="Normal 5 2 4 4 2 4 3" xfId="33769"/>
    <cellStyle name="Normal 5 2 4 4 2 5" xfId="33770"/>
    <cellStyle name="Normal 5 2 4 4 2 5 2" xfId="33771"/>
    <cellStyle name="Normal 5 2 4 4 2 5 3" xfId="33772"/>
    <cellStyle name="Normal 5 2 4 4 2 6" xfId="33773"/>
    <cellStyle name="Normal 5 2 4 4 2 7" xfId="33774"/>
    <cellStyle name="Normal 5 2 4 4 3" xfId="33775"/>
    <cellStyle name="Normal 5 2 4 4 3 2" xfId="33776"/>
    <cellStyle name="Normal 5 2 4 4 3 3" xfId="33777"/>
    <cellStyle name="Normal 5 2 4 4 4" xfId="33778"/>
    <cellStyle name="Normal 5 2 4 4 4 2" xfId="33779"/>
    <cellStyle name="Normal 5 2 4 4 4 3" xfId="33780"/>
    <cellStyle name="Normal 5 2 4 4 5" xfId="33781"/>
    <cellStyle name="Normal 5 2 4 4 5 2" xfId="33782"/>
    <cellStyle name="Normal 5 2 4 4 5 3" xfId="33783"/>
    <cellStyle name="Normal 5 2 4 4 6" xfId="33784"/>
    <cellStyle name="Normal 5 2 4 4 6 2" xfId="33785"/>
    <cellStyle name="Normal 5 2 4 4 6 3" xfId="33786"/>
    <cellStyle name="Normal 5 2 4 4 7" xfId="33787"/>
    <cellStyle name="Normal 5 2 4 4 8" xfId="33788"/>
    <cellStyle name="Normal 5 2 4 5" xfId="1115"/>
    <cellStyle name="Normal 5 2 4 5 2" xfId="33789"/>
    <cellStyle name="Normal 5 2 4 5 2 2" xfId="33790"/>
    <cellStyle name="Normal 5 2 4 5 2 3" xfId="33791"/>
    <cellStyle name="Normal 5 2 4 5 3" xfId="33792"/>
    <cellStyle name="Normal 5 2 4 5 3 2" xfId="33793"/>
    <cellStyle name="Normal 5 2 4 5 3 3" xfId="33794"/>
    <cellStyle name="Normal 5 2 4 5 4" xfId="33795"/>
    <cellStyle name="Normal 5 2 4 5 4 2" xfId="33796"/>
    <cellStyle name="Normal 5 2 4 5 4 3" xfId="33797"/>
    <cellStyle name="Normal 5 2 4 5 5" xfId="33798"/>
    <cellStyle name="Normal 5 2 4 5 5 2" xfId="33799"/>
    <cellStyle name="Normal 5 2 4 5 5 3" xfId="33800"/>
    <cellStyle name="Normal 5 2 4 5 6" xfId="33801"/>
    <cellStyle name="Normal 5 2 4 5 7" xfId="33802"/>
    <cellStyle name="Normal 5 2 4 6" xfId="33803"/>
    <cellStyle name="Normal 5 2 4 6 2" xfId="33804"/>
    <cellStyle name="Normal 5 2 4 6 2 2" xfId="33805"/>
    <cellStyle name="Normal 5 2 4 6 2 3" xfId="33806"/>
    <cellStyle name="Normal 5 2 4 6 3" xfId="33807"/>
    <cellStyle name="Normal 5 2 4 6 3 2" xfId="33808"/>
    <cellStyle name="Normal 5 2 4 6 3 3" xfId="33809"/>
    <cellStyle name="Normal 5 2 4 6 4" xfId="33810"/>
    <cellStyle name="Normal 5 2 4 6 4 2" xfId="33811"/>
    <cellStyle name="Normal 5 2 4 6 4 3" xfId="33812"/>
    <cellStyle name="Normal 5 2 4 6 5" xfId="33813"/>
    <cellStyle name="Normal 5 2 4 6 5 2" xfId="33814"/>
    <cellStyle name="Normal 5 2 4 6 5 3" xfId="33815"/>
    <cellStyle name="Normal 5 2 4 6 6" xfId="33816"/>
    <cellStyle name="Normal 5 2 4 6 7" xfId="33817"/>
    <cellStyle name="Normal 5 2 4 7" xfId="33818"/>
    <cellStyle name="Normal 5 2 4 7 2" xfId="33819"/>
    <cellStyle name="Normal 5 2 4 7 2 2" xfId="33820"/>
    <cellStyle name="Normal 5 2 4 7 2 3" xfId="33821"/>
    <cellStyle name="Normal 5 2 4 7 3" xfId="33822"/>
    <cellStyle name="Normal 5 2 4 7 3 2" xfId="33823"/>
    <cellStyle name="Normal 5 2 4 7 3 3" xfId="33824"/>
    <cellStyle name="Normal 5 2 4 7 4" xfId="33825"/>
    <cellStyle name="Normal 5 2 4 7 4 2" xfId="33826"/>
    <cellStyle name="Normal 5 2 4 7 4 3" xfId="33827"/>
    <cellStyle name="Normal 5 2 4 7 5" xfId="33828"/>
    <cellStyle name="Normal 5 2 4 7 5 2" xfId="33829"/>
    <cellStyle name="Normal 5 2 4 7 5 3" xfId="33830"/>
    <cellStyle name="Normal 5 2 4 7 6" xfId="33831"/>
    <cellStyle name="Normal 5 2 4 7 7" xfId="33832"/>
    <cellStyle name="Normal 5 2 4 8" xfId="33833"/>
    <cellStyle name="Normal 5 2 4 8 2" xfId="33834"/>
    <cellStyle name="Normal 5 2 4 8 2 2" xfId="33835"/>
    <cellStyle name="Normal 5 2 4 8 2 3" xfId="33836"/>
    <cellStyle name="Normal 5 2 4 8 3" xfId="33837"/>
    <cellStyle name="Normal 5 2 4 8 3 2" xfId="33838"/>
    <cellStyle name="Normal 5 2 4 8 3 3" xfId="33839"/>
    <cellStyle name="Normal 5 2 4 8 4" xfId="33840"/>
    <cellStyle name="Normal 5 2 4 8 4 2" xfId="33841"/>
    <cellStyle name="Normal 5 2 4 8 4 3" xfId="33842"/>
    <cellStyle name="Normal 5 2 4 8 5" xfId="33843"/>
    <cellStyle name="Normal 5 2 4 8 5 2" xfId="33844"/>
    <cellStyle name="Normal 5 2 4 8 5 3" xfId="33845"/>
    <cellStyle name="Normal 5 2 4 8 6" xfId="33846"/>
    <cellStyle name="Normal 5 2 4 8 7" xfId="33847"/>
    <cellStyle name="Normal 5 2 4 9" xfId="33848"/>
    <cellStyle name="Normal 5 2 4 9 2" xfId="33849"/>
    <cellStyle name="Normal 5 2 4 9 3" xfId="33850"/>
    <cellStyle name="Normal 5 2 5" xfId="1116"/>
    <cellStyle name="Normal 5 2 5 10" xfId="33851"/>
    <cellStyle name="Normal 5 2 5 11" xfId="33852"/>
    <cellStyle name="Normal 5 2 5 2" xfId="1117"/>
    <cellStyle name="Normal 5 2 5 2 2" xfId="1118"/>
    <cellStyle name="Normal 5 2 5 2 2 2" xfId="33853"/>
    <cellStyle name="Normal 5 2 5 2 2 2 2" xfId="33854"/>
    <cellStyle name="Normal 5 2 5 2 2 2 3" xfId="33855"/>
    <cellStyle name="Normal 5 2 5 2 2 3" xfId="33856"/>
    <cellStyle name="Normal 5 2 5 2 2 3 2" xfId="33857"/>
    <cellStyle name="Normal 5 2 5 2 2 3 3" xfId="33858"/>
    <cellStyle name="Normal 5 2 5 2 2 4" xfId="33859"/>
    <cellStyle name="Normal 5 2 5 2 2 4 2" xfId="33860"/>
    <cellStyle name="Normal 5 2 5 2 2 4 3" xfId="33861"/>
    <cellStyle name="Normal 5 2 5 2 2 5" xfId="33862"/>
    <cellStyle name="Normal 5 2 5 2 2 5 2" xfId="33863"/>
    <cellStyle name="Normal 5 2 5 2 2 5 3" xfId="33864"/>
    <cellStyle name="Normal 5 2 5 2 2 6" xfId="33865"/>
    <cellStyle name="Normal 5 2 5 2 2 7" xfId="33866"/>
    <cellStyle name="Normal 5 2 5 2 3" xfId="33867"/>
    <cellStyle name="Normal 5 2 5 2 3 2" xfId="33868"/>
    <cellStyle name="Normal 5 2 5 2 3 3" xfId="33869"/>
    <cellStyle name="Normal 5 2 5 2 4" xfId="33870"/>
    <cellStyle name="Normal 5 2 5 2 4 2" xfId="33871"/>
    <cellStyle name="Normal 5 2 5 2 4 3" xfId="33872"/>
    <cellStyle name="Normal 5 2 5 2 5" xfId="33873"/>
    <cellStyle name="Normal 5 2 5 2 5 2" xfId="33874"/>
    <cellStyle name="Normal 5 2 5 2 5 3" xfId="33875"/>
    <cellStyle name="Normal 5 2 5 2 6" xfId="33876"/>
    <cellStyle name="Normal 5 2 5 2 6 2" xfId="33877"/>
    <cellStyle name="Normal 5 2 5 2 6 3" xfId="33878"/>
    <cellStyle name="Normal 5 2 5 2 7" xfId="33879"/>
    <cellStyle name="Normal 5 2 5 2 8" xfId="33880"/>
    <cellStyle name="Normal 5 2 5 3" xfId="1119"/>
    <cellStyle name="Normal 5 2 5 3 2" xfId="33881"/>
    <cellStyle name="Normal 5 2 5 3 2 2" xfId="33882"/>
    <cellStyle name="Normal 5 2 5 3 2 3" xfId="33883"/>
    <cellStyle name="Normal 5 2 5 3 3" xfId="33884"/>
    <cellStyle name="Normal 5 2 5 3 3 2" xfId="33885"/>
    <cellStyle name="Normal 5 2 5 3 3 3" xfId="33886"/>
    <cellStyle name="Normal 5 2 5 3 4" xfId="33887"/>
    <cellStyle name="Normal 5 2 5 3 4 2" xfId="33888"/>
    <cellStyle name="Normal 5 2 5 3 4 3" xfId="33889"/>
    <cellStyle name="Normal 5 2 5 3 5" xfId="33890"/>
    <cellStyle name="Normal 5 2 5 3 5 2" xfId="33891"/>
    <cellStyle name="Normal 5 2 5 3 5 3" xfId="33892"/>
    <cellStyle name="Normal 5 2 5 3 6" xfId="33893"/>
    <cellStyle name="Normal 5 2 5 3 7" xfId="33894"/>
    <cellStyle name="Normal 5 2 5 4" xfId="33895"/>
    <cellStyle name="Normal 5 2 5 4 2" xfId="33896"/>
    <cellStyle name="Normal 5 2 5 4 2 2" xfId="33897"/>
    <cellStyle name="Normal 5 2 5 4 2 3" xfId="33898"/>
    <cellStyle name="Normal 5 2 5 4 3" xfId="33899"/>
    <cellStyle name="Normal 5 2 5 4 3 2" xfId="33900"/>
    <cellStyle name="Normal 5 2 5 4 3 3" xfId="33901"/>
    <cellStyle name="Normal 5 2 5 4 4" xfId="33902"/>
    <cellStyle name="Normal 5 2 5 4 4 2" xfId="33903"/>
    <cellStyle name="Normal 5 2 5 4 4 3" xfId="33904"/>
    <cellStyle name="Normal 5 2 5 4 5" xfId="33905"/>
    <cellStyle name="Normal 5 2 5 4 5 2" xfId="33906"/>
    <cellStyle name="Normal 5 2 5 4 5 3" xfId="33907"/>
    <cellStyle name="Normal 5 2 5 4 6" xfId="33908"/>
    <cellStyle name="Normal 5 2 5 4 7" xfId="33909"/>
    <cellStyle name="Normal 5 2 5 5" xfId="33910"/>
    <cellStyle name="Normal 5 2 5 5 2" xfId="33911"/>
    <cellStyle name="Normal 5 2 5 5 2 2" xfId="33912"/>
    <cellStyle name="Normal 5 2 5 5 2 3" xfId="33913"/>
    <cellStyle name="Normal 5 2 5 5 3" xfId="33914"/>
    <cellStyle name="Normal 5 2 5 5 3 2" xfId="33915"/>
    <cellStyle name="Normal 5 2 5 5 3 3" xfId="33916"/>
    <cellStyle name="Normal 5 2 5 5 4" xfId="33917"/>
    <cellStyle name="Normal 5 2 5 5 4 2" xfId="33918"/>
    <cellStyle name="Normal 5 2 5 5 4 3" xfId="33919"/>
    <cellStyle name="Normal 5 2 5 5 5" xfId="33920"/>
    <cellStyle name="Normal 5 2 5 5 5 2" xfId="33921"/>
    <cellStyle name="Normal 5 2 5 5 5 3" xfId="33922"/>
    <cellStyle name="Normal 5 2 5 5 6" xfId="33923"/>
    <cellStyle name="Normal 5 2 5 5 7" xfId="33924"/>
    <cellStyle name="Normal 5 2 5 6" xfId="33925"/>
    <cellStyle name="Normal 5 2 5 6 2" xfId="33926"/>
    <cellStyle name="Normal 5 2 5 6 3" xfId="33927"/>
    <cellStyle name="Normal 5 2 5 7" xfId="33928"/>
    <cellStyle name="Normal 5 2 5 7 2" xfId="33929"/>
    <cellStyle name="Normal 5 2 5 7 3" xfId="33930"/>
    <cellStyle name="Normal 5 2 5 8" xfId="33931"/>
    <cellStyle name="Normal 5 2 5 8 2" xfId="33932"/>
    <cellStyle name="Normal 5 2 5 8 3" xfId="33933"/>
    <cellStyle name="Normal 5 2 5 9" xfId="33934"/>
    <cellStyle name="Normal 5 2 5 9 2" xfId="33935"/>
    <cellStyle name="Normal 5 2 5 9 3" xfId="33936"/>
    <cellStyle name="Normal 5 2 6" xfId="1120"/>
    <cellStyle name="Normal 5 2 6 2" xfId="1121"/>
    <cellStyle name="Normal 5 2 6 2 2" xfId="1122"/>
    <cellStyle name="Normal 5 2 6 2 2 2" xfId="33937"/>
    <cellStyle name="Normal 5 2 6 2 2 3" xfId="33938"/>
    <cellStyle name="Normal 5 2 6 2 3" xfId="33939"/>
    <cellStyle name="Normal 5 2 6 2 3 2" xfId="33940"/>
    <cellStyle name="Normal 5 2 6 2 3 3" xfId="33941"/>
    <cellStyle name="Normal 5 2 6 2 4" xfId="33942"/>
    <cellStyle name="Normal 5 2 6 2 4 2" xfId="33943"/>
    <cellStyle name="Normal 5 2 6 2 4 3" xfId="33944"/>
    <cellStyle name="Normal 5 2 6 2 5" xfId="33945"/>
    <cellStyle name="Normal 5 2 6 2 5 2" xfId="33946"/>
    <cellStyle name="Normal 5 2 6 2 5 3" xfId="33947"/>
    <cellStyle name="Normal 5 2 6 2 6" xfId="33948"/>
    <cellStyle name="Normal 5 2 6 2 7" xfId="33949"/>
    <cellStyle name="Normal 5 2 6 3" xfId="1123"/>
    <cellStyle name="Normal 5 2 6 3 2" xfId="33950"/>
    <cellStyle name="Normal 5 2 6 3 3" xfId="33951"/>
    <cellStyle name="Normal 5 2 6 4" xfId="33952"/>
    <cellStyle name="Normal 5 2 6 4 2" xfId="33953"/>
    <cellStyle name="Normal 5 2 6 4 3" xfId="33954"/>
    <cellStyle name="Normal 5 2 6 5" xfId="33955"/>
    <cellStyle name="Normal 5 2 6 5 2" xfId="33956"/>
    <cellStyle name="Normal 5 2 6 5 3" xfId="33957"/>
    <cellStyle name="Normal 5 2 6 6" xfId="33958"/>
    <cellStyle name="Normal 5 2 6 6 2" xfId="33959"/>
    <cellStyle name="Normal 5 2 6 6 3" xfId="33960"/>
    <cellStyle name="Normal 5 2 6 7" xfId="33961"/>
    <cellStyle name="Normal 5 2 6 8" xfId="33962"/>
    <cellStyle name="Normal 5 2 7" xfId="33963"/>
    <cellStyle name="Normal 5 2 7 2" xfId="33964"/>
    <cellStyle name="Normal 5 2 7 2 2" xfId="33965"/>
    <cellStyle name="Normal 5 2 7 2 2 2" xfId="33966"/>
    <cellStyle name="Normal 5 2 7 2 2 3" xfId="33967"/>
    <cellStyle name="Normal 5 2 7 2 3" xfId="33968"/>
    <cellStyle name="Normal 5 2 7 2 3 2" xfId="33969"/>
    <cellStyle name="Normal 5 2 7 2 3 3" xfId="33970"/>
    <cellStyle name="Normal 5 2 7 2 4" xfId="33971"/>
    <cellStyle name="Normal 5 2 7 2 4 2" xfId="33972"/>
    <cellStyle name="Normal 5 2 7 2 4 3" xfId="33973"/>
    <cellStyle name="Normal 5 2 7 2 5" xfId="33974"/>
    <cellStyle name="Normal 5 2 7 2 5 2" xfId="33975"/>
    <cellStyle name="Normal 5 2 7 2 5 3" xfId="33976"/>
    <cellStyle name="Normal 5 2 7 2 6" xfId="33977"/>
    <cellStyle name="Normal 5 2 7 2 7" xfId="33978"/>
    <cellStyle name="Normal 5 2 7 3" xfId="33979"/>
    <cellStyle name="Normal 5 2 7 3 2" xfId="33980"/>
    <cellStyle name="Normal 5 2 7 3 3" xfId="33981"/>
    <cellStyle name="Normal 5 2 7 4" xfId="33982"/>
    <cellStyle name="Normal 5 2 7 4 2" xfId="33983"/>
    <cellStyle name="Normal 5 2 7 4 3" xfId="33984"/>
    <cellStyle name="Normal 5 2 7 5" xfId="33985"/>
    <cellStyle name="Normal 5 2 7 5 2" xfId="33986"/>
    <cellStyle name="Normal 5 2 7 5 3" xfId="33987"/>
    <cellStyle name="Normal 5 2 7 6" xfId="33988"/>
    <cellStyle name="Normal 5 2 7 6 2" xfId="33989"/>
    <cellStyle name="Normal 5 2 7 6 3" xfId="33990"/>
    <cellStyle name="Normal 5 2 7 7" xfId="33991"/>
    <cellStyle name="Normal 5 2 7 8" xfId="33992"/>
    <cellStyle name="Normal 5 2 8" xfId="33993"/>
    <cellStyle name="Normal 5 2 8 2" xfId="33994"/>
    <cellStyle name="Normal 5 2 8 2 2" xfId="33995"/>
    <cellStyle name="Normal 5 2 8 2 2 2" xfId="33996"/>
    <cellStyle name="Normal 5 2 8 2 2 3" xfId="33997"/>
    <cellStyle name="Normal 5 2 8 2 3" xfId="33998"/>
    <cellStyle name="Normal 5 2 8 2 3 2" xfId="33999"/>
    <cellStyle name="Normal 5 2 8 2 3 3" xfId="34000"/>
    <cellStyle name="Normal 5 2 8 2 4" xfId="34001"/>
    <cellStyle name="Normal 5 2 8 2 4 2" xfId="34002"/>
    <cellStyle name="Normal 5 2 8 2 4 3" xfId="34003"/>
    <cellStyle name="Normal 5 2 8 2 5" xfId="34004"/>
    <cellStyle name="Normal 5 2 8 2 5 2" xfId="34005"/>
    <cellStyle name="Normal 5 2 8 2 5 3" xfId="34006"/>
    <cellStyle name="Normal 5 2 8 2 6" xfId="34007"/>
    <cellStyle name="Normal 5 2 8 2 7" xfId="34008"/>
    <cellStyle name="Normal 5 2 8 3" xfId="34009"/>
    <cellStyle name="Normal 5 2 8 3 2" xfId="34010"/>
    <cellStyle name="Normal 5 2 8 3 3" xfId="34011"/>
    <cellStyle name="Normal 5 2 8 4" xfId="34012"/>
    <cellStyle name="Normal 5 2 8 4 2" xfId="34013"/>
    <cellStyle name="Normal 5 2 8 4 3" xfId="34014"/>
    <cellStyle name="Normal 5 2 8 5" xfId="34015"/>
    <cellStyle name="Normal 5 2 8 5 2" xfId="34016"/>
    <cellStyle name="Normal 5 2 8 5 3" xfId="34017"/>
    <cellStyle name="Normal 5 2 8 6" xfId="34018"/>
    <cellStyle name="Normal 5 2 8 6 2" xfId="34019"/>
    <cellStyle name="Normal 5 2 8 6 3" xfId="34020"/>
    <cellStyle name="Normal 5 2 8 7" xfId="34021"/>
    <cellStyle name="Normal 5 2 8 8" xfId="34022"/>
    <cellStyle name="Normal 5 2 9" xfId="34023"/>
    <cellStyle name="Normal 5 2 9 2" xfId="34024"/>
    <cellStyle name="Normal 5 2 9 2 2" xfId="34025"/>
    <cellStyle name="Normal 5 2 9 2 3" xfId="34026"/>
    <cellStyle name="Normal 5 2 9 3" xfId="34027"/>
    <cellStyle name="Normal 5 2 9 3 2" xfId="34028"/>
    <cellStyle name="Normal 5 2 9 3 3" xfId="34029"/>
    <cellStyle name="Normal 5 2 9 4" xfId="34030"/>
    <cellStyle name="Normal 5 2 9 4 2" xfId="34031"/>
    <cellStyle name="Normal 5 2 9 4 3" xfId="34032"/>
    <cellStyle name="Normal 5 2 9 5" xfId="34033"/>
    <cellStyle name="Normal 5 2 9 5 2" xfId="34034"/>
    <cellStyle name="Normal 5 2 9 5 3" xfId="34035"/>
    <cellStyle name="Normal 5 2 9 6" xfId="34036"/>
    <cellStyle name="Normal 5 2 9 7" xfId="34037"/>
    <cellStyle name="Normal 5 20" xfId="34038"/>
    <cellStyle name="Normal 5 21" xfId="47149"/>
    <cellStyle name="Normal 5 3" xfId="1124"/>
    <cellStyle name="Normal 5 3 10" xfId="34039"/>
    <cellStyle name="Normal 5 3 10 2" xfId="34040"/>
    <cellStyle name="Normal 5 3 10 2 2" xfId="34041"/>
    <cellStyle name="Normal 5 3 10 2 3" xfId="34042"/>
    <cellStyle name="Normal 5 3 10 3" xfId="34043"/>
    <cellStyle name="Normal 5 3 10 3 2" xfId="34044"/>
    <cellStyle name="Normal 5 3 10 3 3" xfId="34045"/>
    <cellStyle name="Normal 5 3 10 4" xfId="34046"/>
    <cellStyle name="Normal 5 3 10 4 2" xfId="34047"/>
    <cellStyle name="Normal 5 3 10 4 3" xfId="34048"/>
    <cellStyle name="Normal 5 3 10 5" xfId="34049"/>
    <cellStyle name="Normal 5 3 10 5 2" xfId="34050"/>
    <cellStyle name="Normal 5 3 10 5 3" xfId="34051"/>
    <cellStyle name="Normal 5 3 10 6" xfId="34052"/>
    <cellStyle name="Normal 5 3 10 7" xfId="34053"/>
    <cellStyle name="Normal 5 3 11" xfId="34054"/>
    <cellStyle name="Normal 5 3 11 2" xfId="34055"/>
    <cellStyle name="Normal 5 3 11 3" xfId="34056"/>
    <cellStyle name="Normal 5 3 12" xfId="34057"/>
    <cellStyle name="Normal 5 3 12 2" xfId="34058"/>
    <cellStyle name="Normal 5 3 12 3" xfId="34059"/>
    <cellStyle name="Normal 5 3 13" xfId="34060"/>
    <cellStyle name="Normal 5 3 13 2" xfId="34061"/>
    <cellStyle name="Normal 5 3 13 3" xfId="34062"/>
    <cellStyle name="Normal 5 3 14" xfId="34063"/>
    <cellStyle name="Normal 5 3 14 2" xfId="34064"/>
    <cellStyle name="Normal 5 3 14 3" xfId="34065"/>
    <cellStyle name="Normal 5 3 15" xfId="34066"/>
    <cellStyle name="Normal 5 3 16" xfId="34067"/>
    <cellStyle name="Normal 5 3 2" xfId="1125"/>
    <cellStyle name="Normal 5 3 2 10" xfId="34068"/>
    <cellStyle name="Normal 5 3 2 10 2" xfId="34069"/>
    <cellStyle name="Normal 5 3 2 10 3" xfId="34070"/>
    <cellStyle name="Normal 5 3 2 11" xfId="34071"/>
    <cellStyle name="Normal 5 3 2 11 2" xfId="34072"/>
    <cellStyle name="Normal 5 3 2 11 3" xfId="34073"/>
    <cellStyle name="Normal 5 3 2 12" xfId="34074"/>
    <cellStyle name="Normal 5 3 2 12 2" xfId="34075"/>
    <cellStyle name="Normal 5 3 2 12 3" xfId="34076"/>
    <cellStyle name="Normal 5 3 2 13" xfId="34077"/>
    <cellStyle name="Normal 5 3 2 13 2" xfId="34078"/>
    <cellStyle name="Normal 5 3 2 13 3" xfId="34079"/>
    <cellStyle name="Normal 5 3 2 14" xfId="34080"/>
    <cellStyle name="Normal 5 3 2 15" xfId="34081"/>
    <cellStyle name="Normal 5 3 2 2" xfId="1126"/>
    <cellStyle name="Normal 5 3 2 2 10" xfId="34082"/>
    <cellStyle name="Normal 5 3 2 2 10 2" xfId="34083"/>
    <cellStyle name="Normal 5 3 2 2 10 3" xfId="34084"/>
    <cellStyle name="Normal 5 3 2 2 11" xfId="34085"/>
    <cellStyle name="Normal 5 3 2 2 11 2" xfId="34086"/>
    <cellStyle name="Normal 5 3 2 2 11 3" xfId="34087"/>
    <cellStyle name="Normal 5 3 2 2 12" xfId="34088"/>
    <cellStyle name="Normal 5 3 2 2 12 2" xfId="34089"/>
    <cellStyle name="Normal 5 3 2 2 12 3" xfId="34090"/>
    <cellStyle name="Normal 5 3 2 2 13" xfId="34091"/>
    <cellStyle name="Normal 5 3 2 2 14" xfId="34092"/>
    <cellStyle name="Normal 5 3 2 2 2" xfId="1127"/>
    <cellStyle name="Normal 5 3 2 2 2 10" xfId="34093"/>
    <cellStyle name="Normal 5 3 2 2 2 11" xfId="34094"/>
    <cellStyle name="Normal 5 3 2 2 2 2" xfId="1128"/>
    <cellStyle name="Normal 5 3 2 2 2 2 2" xfId="1129"/>
    <cellStyle name="Normal 5 3 2 2 2 2 2 2" xfId="34095"/>
    <cellStyle name="Normal 5 3 2 2 2 2 2 2 2" xfId="34096"/>
    <cellStyle name="Normal 5 3 2 2 2 2 2 2 3" xfId="34097"/>
    <cellStyle name="Normal 5 3 2 2 2 2 2 3" xfId="34098"/>
    <cellStyle name="Normal 5 3 2 2 2 2 2 3 2" xfId="34099"/>
    <cellStyle name="Normal 5 3 2 2 2 2 2 3 3" xfId="34100"/>
    <cellStyle name="Normal 5 3 2 2 2 2 2 4" xfId="34101"/>
    <cellStyle name="Normal 5 3 2 2 2 2 2 4 2" xfId="34102"/>
    <cellStyle name="Normal 5 3 2 2 2 2 2 4 3" xfId="34103"/>
    <cellStyle name="Normal 5 3 2 2 2 2 2 5" xfId="34104"/>
    <cellStyle name="Normal 5 3 2 2 2 2 2 5 2" xfId="34105"/>
    <cellStyle name="Normal 5 3 2 2 2 2 2 5 3" xfId="34106"/>
    <cellStyle name="Normal 5 3 2 2 2 2 2 6" xfId="34107"/>
    <cellStyle name="Normal 5 3 2 2 2 2 2 7" xfId="34108"/>
    <cellStyle name="Normal 5 3 2 2 2 2 3" xfId="34109"/>
    <cellStyle name="Normal 5 3 2 2 2 2 3 2" xfId="34110"/>
    <cellStyle name="Normal 5 3 2 2 2 2 3 3" xfId="34111"/>
    <cellStyle name="Normal 5 3 2 2 2 2 4" xfId="34112"/>
    <cellStyle name="Normal 5 3 2 2 2 2 4 2" xfId="34113"/>
    <cellStyle name="Normal 5 3 2 2 2 2 4 3" xfId="34114"/>
    <cellStyle name="Normal 5 3 2 2 2 2 5" xfId="34115"/>
    <cellStyle name="Normal 5 3 2 2 2 2 5 2" xfId="34116"/>
    <cellStyle name="Normal 5 3 2 2 2 2 5 3" xfId="34117"/>
    <cellStyle name="Normal 5 3 2 2 2 2 6" xfId="34118"/>
    <cellStyle name="Normal 5 3 2 2 2 2 6 2" xfId="34119"/>
    <cellStyle name="Normal 5 3 2 2 2 2 6 3" xfId="34120"/>
    <cellStyle name="Normal 5 3 2 2 2 2 7" xfId="34121"/>
    <cellStyle name="Normal 5 3 2 2 2 2 8" xfId="34122"/>
    <cellStyle name="Normal 5 3 2 2 2 3" xfId="1130"/>
    <cellStyle name="Normal 5 3 2 2 2 3 2" xfId="34123"/>
    <cellStyle name="Normal 5 3 2 2 2 3 2 2" xfId="34124"/>
    <cellStyle name="Normal 5 3 2 2 2 3 2 3" xfId="34125"/>
    <cellStyle name="Normal 5 3 2 2 2 3 3" xfId="34126"/>
    <cellStyle name="Normal 5 3 2 2 2 3 3 2" xfId="34127"/>
    <cellStyle name="Normal 5 3 2 2 2 3 3 3" xfId="34128"/>
    <cellStyle name="Normal 5 3 2 2 2 3 4" xfId="34129"/>
    <cellStyle name="Normal 5 3 2 2 2 3 4 2" xfId="34130"/>
    <cellStyle name="Normal 5 3 2 2 2 3 4 3" xfId="34131"/>
    <cellStyle name="Normal 5 3 2 2 2 3 5" xfId="34132"/>
    <cellStyle name="Normal 5 3 2 2 2 3 5 2" xfId="34133"/>
    <cellStyle name="Normal 5 3 2 2 2 3 5 3" xfId="34134"/>
    <cellStyle name="Normal 5 3 2 2 2 3 6" xfId="34135"/>
    <cellStyle name="Normal 5 3 2 2 2 3 7" xfId="34136"/>
    <cellStyle name="Normal 5 3 2 2 2 4" xfId="34137"/>
    <cellStyle name="Normal 5 3 2 2 2 4 2" xfId="34138"/>
    <cellStyle name="Normal 5 3 2 2 2 4 2 2" xfId="34139"/>
    <cellStyle name="Normal 5 3 2 2 2 4 2 3" xfId="34140"/>
    <cellStyle name="Normal 5 3 2 2 2 4 3" xfId="34141"/>
    <cellStyle name="Normal 5 3 2 2 2 4 3 2" xfId="34142"/>
    <cellStyle name="Normal 5 3 2 2 2 4 3 3" xfId="34143"/>
    <cellStyle name="Normal 5 3 2 2 2 4 4" xfId="34144"/>
    <cellStyle name="Normal 5 3 2 2 2 4 4 2" xfId="34145"/>
    <cellStyle name="Normal 5 3 2 2 2 4 4 3" xfId="34146"/>
    <cellStyle name="Normal 5 3 2 2 2 4 5" xfId="34147"/>
    <cellStyle name="Normal 5 3 2 2 2 4 5 2" xfId="34148"/>
    <cellStyle name="Normal 5 3 2 2 2 4 5 3" xfId="34149"/>
    <cellStyle name="Normal 5 3 2 2 2 4 6" xfId="34150"/>
    <cellStyle name="Normal 5 3 2 2 2 4 7" xfId="34151"/>
    <cellStyle name="Normal 5 3 2 2 2 5" xfId="34152"/>
    <cellStyle name="Normal 5 3 2 2 2 5 2" xfId="34153"/>
    <cellStyle name="Normal 5 3 2 2 2 5 2 2" xfId="34154"/>
    <cellStyle name="Normal 5 3 2 2 2 5 2 3" xfId="34155"/>
    <cellStyle name="Normal 5 3 2 2 2 5 3" xfId="34156"/>
    <cellStyle name="Normal 5 3 2 2 2 5 3 2" xfId="34157"/>
    <cellStyle name="Normal 5 3 2 2 2 5 3 3" xfId="34158"/>
    <cellStyle name="Normal 5 3 2 2 2 5 4" xfId="34159"/>
    <cellStyle name="Normal 5 3 2 2 2 5 4 2" xfId="34160"/>
    <cellStyle name="Normal 5 3 2 2 2 5 4 3" xfId="34161"/>
    <cellStyle name="Normal 5 3 2 2 2 5 5" xfId="34162"/>
    <cellStyle name="Normal 5 3 2 2 2 5 5 2" xfId="34163"/>
    <cellStyle name="Normal 5 3 2 2 2 5 5 3" xfId="34164"/>
    <cellStyle name="Normal 5 3 2 2 2 5 6" xfId="34165"/>
    <cellStyle name="Normal 5 3 2 2 2 5 7" xfId="34166"/>
    <cellStyle name="Normal 5 3 2 2 2 6" xfId="34167"/>
    <cellStyle name="Normal 5 3 2 2 2 6 2" xfId="34168"/>
    <cellStyle name="Normal 5 3 2 2 2 6 3" xfId="34169"/>
    <cellStyle name="Normal 5 3 2 2 2 7" xfId="34170"/>
    <cellStyle name="Normal 5 3 2 2 2 7 2" xfId="34171"/>
    <cellStyle name="Normal 5 3 2 2 2 7 3" xfId="34172"/>
    <cellStyle name="Normal 5 3 2 2 2 8" xfId="34173"/>
    <cellStyle name="Normal 5 3 2 2 2 8 2" xfId="34174"/>
    <cellStyle name="Normal 5 3 2 2 2 8 3" xfId="34175"/>
    <cellStyle name="Normal 5 3 2 2 2 9" xfId="34176"/>
    <cellStyle name="Normal 5 3 2 2 2 9 2" xfId="34177"/>
    <cellStyle name="Normal 5 3 2 2 2 9 3" xfId="34178"/>
    <cellStyle name="Normal 5 3 2 2 3" xfId="1131"/>
    <cellStyle name="Normal 5 3 2 2 3 2" xfId="1132"/>
    <cellStyle name="Normal 5 3 2 2 3 2 2" xfId="34179"/>
    <cellStyle name="Normal 5 3 2 2 3 2 2 2" xfId="34180"/>
    <cellStyle name="Normal 5 3 2 2 3 2 2 3" xfId="34181"/>
    <cellStyle name="Normal 5 3 2 2 3 2 3" xfId="34182"/>
    <cellStyle name="Normal 5 3 2 2 3 2 3 2" xfId="34183"/>
    <cellStyle name="Normal 5 3 2 2 3 2 3 3" xfId="34184"/>
    <cellStyle name="Normal 5 3 2 2 3 2 4" xfId="34185"/>
    <cellStyle name="Normal 5 3 2 2 3 2 4 2" xfId="34186"/>
    <cellStyle name="Normal 5 3 2 2 3 2 4 3" xfId="34187"/>
    <cellStyle name="Normal 5 3 2 2 3 2 5" xfId="34188"/>
    <cellStyle name="Normal 5 3 2 2 3 2 5 2" xfId="34189"/>
    <cellStyle name="Normal 5 3 2 2 3 2 5 3" xfId="34190"/>
    <cellStyle name="Normal 5 3 2 2 3 2 6" xfId="34191"/>
    <cellStyle name="Normal 5 3 2 2 3 2 7" xfId="34192"/>
    <cellStyle name="Normal 5 3 2 2 3 3" xfId="34193"/>
    <cellStyle name="Normal 5 3 2 2 3 3 2" xfId="34194"/>
    <cellStyle name="Normal 5 3 2 2 3 3 3" xfId="34195"/>
    <cellStyle name="Normal 5 3 2 2 3 4" xfId="34196"/>
    <cellStyle name="Normal 5 3 2 2 3 4 2" xfId="34197"/>
    <cellStyle name="Normal 5 3 2 2 3 4 3" xfId="34198"/>
    <cellStyle name="Normal 5 3 2 2 3 5" xfId="34199"/>
    <cellStyle name="Normal 5 3 2 2 3 5 2" xfId="34200"/>
    <cellStyle name="Normal 5 3 2 2 3 5 3" xfId="34201"/>
    <cellStyle name="Normal 5 3 2 2 3 6" xfId="34202"/>
    <cellStyle name="Normal 5 3 2 2 3 6 2" xfId="34203"/>
    <cellStyle name="Normal 5 3 2 2 3 6 3" xfId="34204"/>
    <cellStyle name="Normal 5 3 2 2 3 7" xfId="34205"/>
    <cellStyle name="Normal 5 3 2 2 3 8" xfId="34206"/>
    <cellStyle name="Normal 5 3 2 2 4" xfId="1133"/>
    <cellStyle name="Normal 5 3 2 2 4 2" xfId="34207"/>
    <cellStyle name="Normal 5 3 2 2 4 2 2" xfId="34208"/>
    <cellStyle name="Normal 5 3 2 2 4 2 2 2" xfId="34209"/>
    <cellStyle name="Normal 5 3 2 2 4 2 2 3" xfId="34210"/>
    <cellStyle name="Normal 5 3 2 2 4 2 3" xfId="34211"/>
    <cellStyle name="Normal 5 3 2 2 4 2 3 2" xfId="34212"/>
    <cellStyle name="Normal 5 3 2 2 4 2 3 3" xfId="34213"/>
    <cellStyle name="Normal 5 3 2 2 4 2 4" xfId="34214"/>
    <cellStyle name="Normal 5 3 2 2 4 2 4 2" xfId="34215"/>
    <cellStyle name="Normal 5 3 2 2 4 2 4 3" xfId="34216"/>
    <cellStyle name="Normal 5 3 2 2 4 2 5" xfId="34217"/>
    <cellStyle name="Normal 5 3 2 2 4 2 5 2" xfId="34218"/>
    <cellStyle name="Normal 5 3 2 2 4 2 5 3" xfId="34219"/>
    <cellStyle name="Normal 5 3 2 2 4 2 6" xfId="34220"/>
    <cellStyle name="Normal 5 3 2 2 4 2 7" xfId="34221"/>
    <cellStyle name="Normal 5 3 2 2 4 3" xfId="34222"/>
    <cellStyle name="Normal 5 3 2 2 4 3 2" xfId="34223"/>
    <cellStyle name="Normal 5 3 2 2 4 3 3" xfId="34224"/>
    <cellStyle name="Normal 5 3 2 2 4 4" xfId="34225"/>
    <cellStyle name="Normal 5 3 2 2 4 4 2" xfId="34226"/>
    <cellStyle name="Normal 5 3 2 2 4 4 3" xfId="34227"/>
    <cellStyle name="Normal 5 3 2 2 4 5" xfId="34228"/>
    <cellStyle name="Normal 5 3 2 2 4 5 2" xfId="34229"/>
    <cellStyle name="Normal 5 3 2 2 4 5 3" xfId="34230"/>
    <cellStyle name="Normal 5 3 2 2 4 6" xfId="34231"/>
    <cellStyle name="Normal 5 3 2 2 4 6 2" xfId="34232"/>
    <cellStyle name="Normal 5 3 2 2 4 6 3" xfId="34233"/>
    <cellStyle name="Normal 5 3 2 2 4 7" xfId="34234"/>
    <cellStyle name="Normal 5 3 2 2 4 8" xfId="34235"/>
    <cellStyle name="Normal 5 3 2 2 5" xfId="34236"/>
    <cellStyle name="Normal 5 3 2 2 5 2" xfId="34237"/>
    <cellStyle name="Normal 5 3 2 2 5 2 2" xfId="34238"/>
    <cellStyle name="Normal 5 3 2 2 5 2 3" xfId="34239"/>
    <cellStyle name="Normal 5 3 2 2 5 3" xfId="34240"/>
    <cellStyle name="Normal 5 3 2 2 5 3 2" xfId="34241"/>
    <cellStyle name="Normal 5 3 2 2 5 3 3" xfId="34242"/>
    <cellStyle name="Normal 5 3 2 2 5 4" xfId="34243"/>
    <cellStyle name="Normal 5 3 2 2 5 4 2" xfId="34244"/>
    <cellStyle name="Normal 5 3 2 2 5 4 3" xfId="34245"/>
    <cellStyle name="Normal 5 3 2 2 5 5" xfId="34246"/>
    <cellStyle name="Normal 5 3 2 2 5 5 2" xfId="34247"/>
    <cellStyle name="Normal 5 3 2 2 5 5 3" xfId="34248"/>
    <cellStyle name="Normal 5 3 2 2 5 6" xfId="34249"/>
    <cellStyle name="Normal 5 3 2 2 5 7" xfId="34250"/>
    <cellStyle name="Normal 5 3 2 2 6" xfId="34251"/>
    <cellStyle name="Normal 5 3 2 2 6 2" xfId="34252"/>
    <cellStyle name="Normal 5 3 2 2 6 2 2" xfId="34253"/>
    <cellStyle name="Normal 5 3 2 2 6 2 3" xfId="34254"/>
    <cellStyle name="Normal 5 3 2 2 6 3" xfId="34255"/>
    <cellStyle name="Normal 5 3 2 2 6 3 2" xfId="34256"/>
    <cellStyle name="Normal 5 3 2 2 6 3 3" xfId="34257"/>
    <cellStyle name="Normal 5 3 2 2 6 4" xfId="34258"/>
    <cellStyle name="Normal 5 3 2 2 6 4 2" xfId="34259"/>
    <cellStyle name="Normal 5 3 2 2 6 4 3" xfId="34260"/>
    <cellStyle name="Normal 5 3 2 2 6 5" xfId="34261"/>
    <cellStyle name="Normal 5 3 2 2 6 5 2" xfId="34262"/>
    <cellStyle name="Normal 5 3 2 2 6 5 3" xfId="34263"/>
    <cellStyle name="Normal 5 3 2 2 6 6" xfId="34264"/>
    <cellStyle name="Normal 5 3 2 2 6 7" xfId="34265"/>
    <cellStyle name="Normal 5 3 2 2 7" xfId="34266"/>
    <cellStyle name="Normal 5 3 2 2 7 2" xfId="34267"/>
    <cellStyle name="Normal 5 3 2 2 7 2 2" xfId="34268"/>
    <cellStyle name="Normal 5 3 2 2 7 2 3" xfId="34269"/>
    <cellStyle name="Normal 5 3 2 2 7 3" xfId="34270"/>
    <cellStyle name="Normal 5 3 2 2 7 3 2" xfId="34271"/>
    <cellStyle name="Normal 5 3 2 2 7 3 3" xfId="34272"/>
    <cellStyle name="Normal 5 3 2 2 7 4" xfId="34273"/>
    <cellStyle name="Normal 5 3 2 2 7 4 2" xfId="34274"/>
    <cellStyle name="Normal 5 3 2 2 7 4 3" xfId="34275"/>
    <cellStyle name="Normal 5 3 2 2 7 5" xfId="34276"/>
    <cellStyle name="Normal 5 3 2 2 7 5 2" xfId="34277"/>
    <cellStyle name="Normal 5 3 2 2 7 5 3" xfId="34278"/>
    <cellStyle name="Normal 5 3 2 2 7 6" xfId="34279"/>
    <cellStyle name="Normal 5 3 2 2 7 7" xfId="34280"/>
    <cellStyle name="Normal 5 3 2 2 8" xfId="34281"/>
    <cellStyle name="Normal 5 3 2 2 8 2" xfId="34282"/>
    <cellStyle name="Normal 5 3 2 2 8 2 2" xfId="34283"/>
    <cellStyle name="Normal 5 3 2 2 8 2 3" xfId="34284"/>
    <cellStyle name="Normal 5 3 2 2 8 3" xfId="34285"/>
    <cellStyle name="Normal 5 3 2 2 8 3 2" xfId="34286"/>
    <cellStyle name="Normal 5 3 2 2 8 3 3" xfId="34287"/>
    <cellStyle name="Normal 5 3 2 2 8 4" xfId="34288"/>
    <cellStyle name="Normal 5 3 2 2 8 4 2" xfId="34289"/>
    <cellStyle name="Normal 5 3 2 2 8 4 3" xfId="34290"/>
    <cellStyle name="Normal 5 3 2 2 8 5" xfId="34291"/>
    <cellStyle name="Normal 5 3 2 2 8 5 2" xfId="34292"/>
    <cellStyle name="Normal 5 3 2 2 8 5 3" xfId="34293"/>
    <cellStyle name="Normal 5 3 2 2 8 6" xfId="34294"/>
    <cellStyle name="Normal 5 3 2 2 8 7" xfId="34295"/>
    <cellStyle name="Normal 5 3 2 2 9" xfId="34296"/>
    <cellStyle name="Normal 5 3 2 2 9 2" xfId="34297"/>
    <cellStyle name="Normal 5 3 2 2 9 3" xfId="34298"/>
    <cellStyle name="Normal 5 3 2 3" xfId="1134"/>
    <cellStyle name="Normal 5 3 2 3 10" xfId="34299"/>
    <cellStyle name="Normal 5 3 2 3 11" xfId="34300"/>
    <cellStyle name="Normal 5 3 2 3 2" xfId="1135"/>
    <cellStyle name="Normal 5 3 2 3 2 2" xfId="1136"/>
    <cellStyle name="Normal 5 3 2 3 2 2 2" xfId="34301"/>
    <cellStyle name="Normal 5 3 2 3 2 2 2 2" xfId="34302"/>
    <cellStyle name="Normal 5 3 2 3 2 2 2 3" xfId="34303"/>
    <cellStyle name="Normal 5 3 2 3 2 2 3" xfId="34304"/>
    <cellStyle name="Normal 5 3 2 3 2 2 3 2" xfId="34305"/>
    <cellStyle name="Normal 5 3 2 3 2 2 3 3" xfId="34306"/>
    <cellStyle name="Normal 5 3 2 3 2 2 4" xfId="34307"/>
    <cellStyle name="Normal 5 3 2 3 2 2 4 2" xfId="34308"/>
    <cellStyle name="Normal 5 3 2 3 2 2 4 3" xfId="34309"/>
    <cellStyle name="Normal 5 3 2 3 2 2 5" xfId="34310"/>
    <cellStyle name="Normal 5 3 2 3 2 2 5 2" xfId="34311"/>
    <cellStyle name="Normal 5 3 2 3 2 2 5 3" xfId="34312"/>
    <cellStyle name="Normal 5 3 2 3 2 2 6" xfId="34313"/>
    <cellStyle name="Normal 5 3 2 3 2 2 7" xfId="34314"/>
    <cellStyle name="Normal 5 3 2 3 2 3" xfId="34315"/>
    <cellStyle name="Normal 5 3 2 3 2 3 2" xfId="34316"/>
    <cellStyle name="Normal 5 3 2 3 2 3 3" xfId="34317"/>
    <cellStyle name="Normal 5 3 2 3 2 4" xfId="34318"/>
    <cellStyle name="Normal 5 3 2 3 2 4 2" xfId="34319"/>
    <cellStyle name="Normal 5 3 2 3 2 4 3" xfId="34320"/>
    <cellStyle name="Normal 5 3 2 3 2 5" xfId="34321"/>
    <cellStyle name="Normal 5 3 2 3 2 5 2" xfId="34322"/>
    <cellStyle name="Normal 5 3 2 3 2 5 3" xfId="34323"/>
    <cellStyle name="Normal 5 3 2 3 2 6" xfId="34324"/>
    <cellStyle name="Normal 5 3 2 3 2 6 2" xfId="34325"/>
    <cellStyle name="Normal 5 3 2 3 2 6 3" xfId="34326"/>
    <cellStyle name="Normal 5 3 2 3 2 7" xfId="34327"/>
    <cellStyle name="Normal 5 3 2 3 2 8" xfId="34328"/>
    <cellStyle name="Normal 5 3 2 3 3" xfId="1137"/>
    <cellStyle name="Normal 5 3 2 3 3 2" xfId="34329"/>
    <cellStyle name="Normal 5 3 2 3 3 2 2" xfId="34330"/>
    <cellStyle name="Normal 5 3 2 3 3 2 3" xfId="34331"/>
    <cellStyle name="Normal 5 3 2 3 3 3" xfId="34332"/>
    <cellStyle name="Normal 5 3 2 3 3 3 2" xfId="34333"/>
    <cellStyle name="Normal 5 3 2 3 3 3 3" xfId="34334"/>
    <cellStyle name="Normal 5 3 2 3 3 4" xfId="34335"/>
    <cellStyle name="Normal 5 3 2 3 3 4 2" xfId="34336"/>
    <cellStyle name="Normal 5 3 2 3 3 4 3" xfId="34337"/>
    <cellStyle name="Normal 5 3 2 3 3 5" xfId="34338"/>
    <cellStyle name="Normal 5 3 2 3 3 5 2" xfId="34339"/>
    <cellStyle name="Normal 5 3 2 3 3 5 3" xfId="34340"/>
    <cellStyle name="Normal 5 3 2 3 3 6" xfId="34341"/>
    <cellStyle name="Normal 5 3 2 3 3 7" xfId="34342"/>
    <cellStyle name="Normal 5 3 2 3 4" xfId="34343"/>
    <cellStyle name="Normal 5 3 2 3 4 2" xfId="34344"/>
    <cellStyle name="Normal 5 3 2 3 4 2 2" xfId="34345"/>
    <cellStyle name="Normal 5 3 2 3 4 2 3" xfId="34346"/>
    <cellStyle name="Normal 5 3 2 3 4 3" xfId="34347"/>
    <cellStyle name="Normal 5 3 2 3 4 3 2" xfId="34348"/>
    <cellStyle name="Normal 5 3 2 3 4 3 3" xfId="34349"/>
    <cellStyle name="Normal 5 3 2 3 4 4" xfId="34350"/>
    <cellStyle name="Normal 5 3 2 3 4 4 2" xfId="34351"/>
    <cellStyle name="Normal 5 3 2 3 4 4 3" xfId="34352"/>
    <cellStyle name="Normal 5 3 2 3 4 5" xfId="34353"/>
    <cellStyle name="Normal 5 3 2 3 4 5 2" xfId="34354"/>
    <cellStyle name="Normal 5 3 2 3 4 5 3" xfId="34355"/>
    <cellStyle name="Normal 5 3 2 3 4 6" xfId="34356"/>
    <cellStyle name="Normal 5 3 2 3 4 7" xfId="34357"/>
    <cellStyle name="Normal 5 3 2 3 5" xfId="34358"/>
    <cellStyle name="Normal 5 3 2 3 5 2" xfId="34359"/>
    <cellStyle name="Normal 5 3 2 3 5 2 2" xfId="34360"/>
    <cellStyle name="Normal 5 3 2 3 5 2 3" xfId="34361"/>
    <cellStyle name="Normal 5 3 2 3 5 3" xfId="34362"/>
    <cellStyle name="Normal 5 3 2 3 5 3 2" xfId="34363"/>
    <cellStyle name="Normal 5 3 2 3 5 3 3" xfId="34364"/>
    <cellStyle name="Normal 5 3 2 3 5 4" xfId="34365"/>
    <cellStyle name="Normal 5 3 2 3 5 4 2" xfId="34366"/>
    <cellStyle name="Normal 5 3 2 3 5 4 3" xfId="34367"/>
    <cellStyle name="Normal 5 3 2 3 5 5" xfId="34368"/>
    <cellStyle name="Normal 5 3 2 3 5 5 2" xfId="34369"/>
    <cellStyle name="Normal 5 3 2 3 5 5 3" xfId="34370"/>
    <cellStyle name="Normal 5 3 2 3 5 6" xfId="34371"/>
    <cellStyle name="Normal 5 3 2 3 5 7" xfId="34372"/>
    <cellStyle name="Normal 5 3 2 3 6" xfId="34373"/>
    <cellStyle name="Normal 5 3 2 3 6 2" xfId="34374"/>
    <cellStyle name="Normal 5 3 2 3 6 3" xfId="34375"/>
    <cellStyle name="Normal 5 3 2 3 7" xfId="34376"/>
    <cellStyle name="Normal 5 3 2 3 7 2" xfId="34377"/>
    <cellStyle name="Normal 5 3 2 3 7 3" xfId="34378"/>
    <cellStyle name="Normal 5 3 2 3 8" xfId="34379"/>
    <cellStyle name="Normal 5 3 2 3 8 2" xfId="34380"/>
    <cellStyle name="Normal 5 3 2 3 8 3" xfId="34381"/>
    <cellStyle name="Normal 5 3 2 3 9" xfId="34382"/>
    <cellStyle name="Normal 5 3 2 3 9 2" xfId="34383"/>
    <cellStyle name="Normal 5 3 2 3 9 3" xfId="34384"/>
    <cellStyle name="Normal 5 3 2 4" xfId="1138"/>
    <cellStyle name="Normal 5 3 2 4 2" xfId="1139"/>
    <cellStyle name="Normal 5 3 2 4 2 2" xfId="34385"/>
    <cellStyle name="Normal 5 3 2 4 2 2 2" xfId="34386"/>
    <cellStyle name="Normal 5 3 2 4 2 2 3" xfId="34387"/>
    <cellStyle name="Normal 5 3 2 4 2 3" xfId="34388"/>
    <cellStyle name="Normal 5 3 2 4 2 3 2" xfId="34389"/>
    <cellStyle name="Normal 5 3 2 4 2 3 3" xfId="34390"/>
    <cellStyle name="Normal 5 3 2 4 2 4" xfId="34391"/>
    <cellStyle name="Normal 5 3 2 4 2 4 2" xfId="34392"/>
    <cellStyle name="Normal 5 3 2 4 2 4 3" xfId="34393"/>
    <cellStyle name="Normal 5 3 2 4 2 5" xfId="34394"/>
    <cellStyle name="Normal 5 3 2 4 2 5 2" xfId="34395"/>
    <cellStyle name="Normal 5 3 2 4 2 5 3" xfId="34396"/>
    <cellStyle name="Normal 5 3 2 4 2 6" xfId="34397"/>
    <cellStyle name="Normal 5 3 2 4 2 7" xfId="34398"/>
    <cellStyle name="Normal 5 3 2 4 3" xfId="34399"/>
    <cellStyle name="Normal 5 3 2 4 3 2" xfId="34400"/>
    <cellStyle name="Normal 5 3 2 4 3 3" xfId="34401"/>
    <cellStyle name="Normal 5 3 2 4 4" xfId="34402"/>
    <cellStyle name="Normal 5 3 2 4 4 2" xfId="34403"/>
    <cellStyle name="Normal 5 3 2 4 4 3" xfId="34404"/>
    <cellStyle name="Normal 5 3 2 4 5" xfId="34405"/>
    <cellStyle name="Normal 5 3 2 4 5 2" xfId="34406"/>
    <cellStyle name="Normal 5 3 2 4 5 3" xfId="34407"/>
    <cellStyle name="Normal 5 3 2 4 6" xfId="34408"/>
    <cellStyle name="Normal 5 3 2 4 6 2" xfId="34409"/>
    <cellStyle name="Normal 5 3 2 4 6 3" xfId="34410"/>
    <cellStyle name="Normal 5 3 2 4 7" xfId="34411"/>
    <cellStyle name="Normal 5 3 2 4 8" xfId="34412"/>
    <cellStyle name="Normal 5 3 2 5" xfId="1140"/>
    <cellStyle name="Normal 5 3 2 5 2" xfId="34413"/>
    <cellStyle name="Normal 5 3 2 5 2 2" xfId="34414"/>
    <cellStyle name="Normal 5 3 2 5 2 2 2" xfId="34415"/>
    <cellStyle name="Normal 5 3 2 5 2 2 3" xfId="34416"/>
    <cellStyle name="Normal 5 3 2 5 2 3" xfId="34417"/>
    <cellStyle name="Normal 5 3 2 5 2 3 2" xfId="34418"/>
    <cellStyle name="Normal 5 3 2 5 2 3 3" xfId="34419"/>
    <cellStyle name="Normal 5 3 2 5 2 4" xfId="34420"/>
    <cellStyle name="Normal 5 3 2 5 2 4 2" xfId="34421"/>
    <cellStyle name="Normal 5 3 2 5 2 4 3" xfId="34422"/>
    <cellStyle name="Normal 5 3 2 5 2 5" xfId="34423"/>
    <cellStyle name="Normal 5 3 2 5 2 5 2" xfId="34424"/>
    <cellStyle name="Normal 5 3 2 5 2 5 3" xfId="34425"/>
    <cellStyle name="Normal 5 3 2 5 2 6" xfId="34426"/>
    <cellStyle name="Normal 5 3 2 5 2 7" xfId="34427"/>
    <cellStyle name="Normal 5 3 2 5 3" xfId="34428"/>
    <cellStyle name="Normal 5 3 2 5 3 2" xfId="34429"/>
    <cellStyle name="Normal 5 3 2 5 3 3" xfId="34430"/>
    <cellStyle name="Normal 5 3 2 5 4" xfId="34431"/>
    <cellStyle name="Normal 5 3 2 5 4 2" xfId="34432"/>
    <cellStyle name="Normal 5 3 2 5 4 3" xfId="34433"/>
    <cellStyle name="Normal 5 3 2 5 5" xfId="34434"/>
    <cellStyle name="Normal 5 3 2 5 5 2" xfId="34435"/>
    <cellStyle name="Normal 5 3 2 5 5 3" xfId="34436"/>
    <cellStyle name="Normal 5 3 2 5 6" xfId="34437"/>
    <cellStyle name="Normal 5 3 2 5 6 2" xfId="34438"/>
    <cellStyle name="Normal 5 3 2 5 6 3" xfId="34439"/>
    <cellStyle name="Normal 5 3 2 5 7" xfId="34440"/>
    <cellStyle name="Normal 5 3 2 5 8" xfId="34441"/>
    <cellStyle name="Normal 5 3 2 6" xfId="34442"/>
    <cellStyle name="Normal 5 3 2 6 2" xfId="34443"/>
    <cellStyle name="Normal 5 3 2 6 2 2" xfId="34444"/>
    <cellStyle name="Normal 5 3 2 6 2 3" xfId="34445"/>
    <cellStyle name="Normal 5 3 2 6 3" xfId="34446"/>
    <cellStyle name="Normal 5 3 2 6 3 2" xfId="34447"/>
    <cellStyle name="Normal 5 3 2 6 3 3" xfId="34448"/>
    <cellStyle name="Normal 5 3 2 6 4" xfId="34449"/>
    <cellStyle name="Normal 5 3 2 6 4 2" xfId="34450"/>
    <cellStyle name="Normal 5 3 2 6 4 3" xfId="34451"/>
    <cellStyle name="Normal 5 3 2 6 5" xfId="34452"/>
    <cellStyle name="Normal 5 3 2 6 5 2" xfId="34453"/>
    <cellStyle name="Normal 5 3 2 6 5 3" xfId="34454"/>
    <cellStyle name="Normal 5 3 2 6 6" xfId="34455"/>
    <cellStyle name="Normal 5 3 2 6 7" xfId="34456"/>
    <cellStyle name="Normal 5 3 2 7" xfId="34457"/>
    <cellStyle name="Normal 5 3 2 7 2" xfId="34458"/>
    <cellStyle name="Normal 5 3 2 7 2 2" xfId="34459"/>
    <cellStyle name="Normal 5 3 2 7 2 3" xfId="34460"/>
    <cellStyle name="Normal 5 3 2 7 3" xfId="34461"/>
    <cellStyle name="Normal 5 3 2 7 3 2" xfId="34462"/>
    <cellStyle name="Normal 5 3 2 7 3 3" xfId="34463"/>
    <cellStyle name="Normal 5 3 2 7 4" xfId="34464"/>
    <cellStyle name="Normal 5 3 2 7 4 2" xfId="34465"/>
    <cellStyle name="Normal 5 3 2 7 4 3" xfId="34466"/>
    <cellStyle name="Normal 5 3 2 7 5" xfId="34467"/>
    <cellStyle name="Normal 5 3 2 7 5 2" xfId="34468"/>
    <cellStyle name="Normal 5 3 2 7 5 3" xfId="34469"/>
    <cellStyle name="Normal 5 3 2 7 6" xfId="34470"/>
    <cellStyle name="Normal 5 3 2 7 7" xfId="34471"/>
    <cellStyle name="Normal 5 3 2 8" xfId="34472"/>
    <cellStyle name="Normal 5 3 2 8 2" xfId="34473"/>
    <cellStyle name="Normal 5 3 2 8 2 2" xfId="34474"/>
    <cellStyle name="Normal 5 3 2 8 2 3" xfId="34475"/>
    <cellStyle name="Normal 5 3 2 8 3" xfId="34476"/>
    <cellStyle name="Normal 5 3 2 8 3 2" xfId="34477"/>
    <cellStyle name="Normal 5 3 2 8 3 3" xfId="34478"/>
    <cellStyle name="Normal 5 3 2 8 4" xfId="34479"/>
    <cellStyle name="Normal 5 3 2 8 4 2" xfId="34480"/>
    <cellStyle name="Normal 5 3 2 8 4 3" xfId="34481"/>
    <cellStyle name="Normal 5 3 2 8 5" xfId="34482"/>
    <cellStyle name="Normal 5 3 2 8 5 2" xfId="34483"/>
    <cellStyle name="Normal 5 3 2 8 5 3" xfId="34484"/>
    <cellStyle name="Normal 5 3 2 8 6" xfId="34485"/>
    <cellStyle name="Normal 5 3 2 8 7" xfId="34486"/>
    <cellStyle name="Normal 5 3 2 9" xfId="34487"/>
    <cellStyle name="Normal 5 3 2 9 2" xfId="34488"/>
    <cellStyle name="Normal 5 3 2 9 2 2" xfId="34489"/>
    <cellStyle name="Normal 5 3 2 9 2 3" xfId="34490"/>
    <cellStyle name="Normal 5 3 2 9 3" xfId="34491"/>
    <cellStyle name="Normal 5 3 2 9 3 2" xfId="34492"/>
    <cellStyle name="Normal 5 3 2 9 3 3" xfId="34493"/>
    <cellStyle name="Normal 5 3 2 9 4" xfId="34494"/>
    <cellStyle name="Normal 5 3 2 9 4 2" xfId="34495"/>
    <cellStyle name="Normal 5 3 2 9 4 3" xfId="34496"/>
    <cellStyle name="Normal 5 3 2 9 5" xfId="34497"/>
    <cellStyle name="Normal 5 3 2 9 5 2" xfId="34498"/>
    <cellStyle name="Normal 5 3 2 9 5 3" xfId="34499"/>
    <cellStyle name="Normal 5 3 2 9 6" xfId="34500"/>
    <cellStyle name="Normal 5 3 2 9 7" xfId="34501"/>
    <cellStyle name="Normal 5 3 3" xfId="1141"/>
    <cellStyle name="Normal 5 3 3 10" xfId="34502"/>
    <cellStyle name="Normal 5 3 3 10 2" xfId="34503"/>
    <cellStyle name="Normal 5 3 3 10 3" xfId="34504"/>
    <cellStyle name="Normal 5 3 3 11" xfId="34505"/>
    <cellStyle name="Normal 5 3 3 11 2" xfId="34506"/>
    <cellStyle name="Normal 5 3 3 11 3" xfId="34507"/>
    <cellStyle name="Normal 5 3 3 12" xfId="34508"/>
    <cellStyle name="Normal 5 3 3 12 2" xfId="34509"/>
    <cellStyle name="Normal 5 3 3 12 3" xfId="34510"/>
    <cellStyle name="Normal 5 3 3 13" xfId="34511"/>
    <cellStyle name="Normal 5 3 3 14" xfId="34512"/>
    <cellStyle name="Normal 5 3 3 2" xfId="1142"/>
    <cellStyle name="Normal 5 3 3 2 10" xfId="34513"/>
    <cellStyle name="Normal 5 3 3 2 11" xfId="34514"/>
    <cellStyle name="Normal 5 3 3 2 2" xfId="1143"/>
    <cellStyle name="Normal 5 3 3 2 2 2" xfId="34515"/>
    <cellStyle name="Normal 5 3 3 2 2 2 2" xfId="34516"/>
    <cellStyle name="Normal 5 3 3 2 2 2 2 2" xfId="34517"/>
    <cellStyle name="Normal 5 3 3 2 2 2 2 3" xfId="34518"/>
    <cellStyle name="Normal 5 3 3 2 2 2 3" xfId="34519"/>
    <cellStyle name="Normal 5 3 3 2 2 2 3 2" xfId="34520"/>
    <cellStyle name="Normal 5 3 3 2 2 2 3 3" xfId="34521"/>
    <cellStyle name="Normal 5 3 3 2 2 2 4" xfId="34522"/>
    <cellStyle name="Normal 5 3 3 2 2 2 4 2" xfId="34523"/>
    <cellStyle name="Normal 5 3 3 2 2 2 4 3" xfId="34524"/>
    <cellStyle name="Normal 5 3 3 2 2 2 5" xfId="34525"/>
    <cellStyle name="Normal 5 3 3 2 2 2 5 2" xfId="34526"/>
    <cellStyle name="Normal 5 3 3 2 2 2 5 3" xfId="34527"/>
    <cellStyle name="Normal 5 3 3 2 2 2 6" xfId="34528"/>
    <cellStyle name="Normal 5 3 3 2 2 2 7" xfId="34529"/>
    <cellStyle name="Normal 5 3 3 2 2 3" xfId="34530"/>
    <cellStyle name="Normal 5 3 3 2 2 3 2" xfId="34531"/>
    <cellStyle name="Normal 5 3 3 2 2 3 3" xfId="34532"/>
    <cellStyle name="Normal 5 3 3 2 2 4" xfId="34533"/>
    <cellStyle name="Normal 5 3 3 2 2 4 2" xfId="34534"/>
    <cellStyle name="Normal 5 3 3 2 2 4 3" xfId="34535"/>
    <cellStyle name="Normal 5 3 3 2 2 5" xfId="34536"/>
    <cellStyle name="Normal 5 3 3 2 2 5 2" xfId="34537"/>
    <cellStyle name="Normal 5 3 3 2 2 5 3" xfId="34538"/>
    <cellStyle name="Normal 5 3 3 2 2 6" xfId="34539"/>
    <cellStyle name="Normal 5 3 3 2 2 6 2" xfId="34540"/>
    <cellStyle name="Normal 5 3 3 2 2 6 3" xfId="34541"/>
    <cellStyle name="Normal 5 3 3 2 2 7" xfId="34542"/>
    <cellStyle name="Normal 5 3 3 2 2 8" xfId="34543"/>
    <cellStyle name="Normal 5 3 3 2 3" xfId="34544"/>
    <cellStyle name="Normal 5 3 3 2 3 2" xfId="34545"/>
    <cellStyle name="Normal 5 3 3 2 3 2 2" xfId="34546"/>
    <cellStyle name="Normal 5 3 3 2 3 2 3" xfId="34547"/>
    <cellStyle name="Normal 5 3 3 2 3 3" xfId="34548"/>
    <cellStyle name="Normal 5 3 3 2 3 3 2" xfId="34549"/>
    <cellStyle name="Normal 5 3 3 2 3 3 3" xfId="34550"/>
    <cellStyle name="Normal 5 3 3 2 3 4" xfId="34551"/>
    <cellStyle name="Normal 5 3 3 2 3 4 2" xfId="34552"/>
    <cellStyle name="Normal 5 3 3 2 3 4 3" xfId="34553"/>
    <cellStyle name="Normal 5 3 3 2 3 5" xfId="34554"/>
    <cellStyle name="Normal 5 3 3 2 3 5 2" xfId="34555"/>
    <cellStyle name="Normal 5 3 3 2 3 5 3" xfId="34556"/>
    <cellStyle name="Normal 5 3 3 2 3 6" xfId="34557"/>
    <cellStyle name="Normal 5 3 3 2 3 7" xfId="34558"/>
    <cellStyle name="Normal 5 3 3 2 4" xfId="34559"/>
    <cellStyle name="Normal 5 3 3 2 4 2" xfId="34560"/>
    <cellStyle name="Normal 5 3 3 2 4 2 2" xfId="34561"/>
    <cellStyle name="Normal 5 3 3 2 4 2 3" xfId="34562"/>
    <cellStyle name="Normal 5 3 3 2 4 3" xfId="34563"/>
    <cellStyle name="Normal 5 3 3 2 4 3 2" xfId="34564"/>
    <cellStyle name="Normal 5 3 3 2 4 3 3" xfId="34565"/>
    <cellStyle name="Normal 5 3 3 2 4 4" xfId="34566"/>
    <cellStyle name="Normal 5 3 3 2 4 4 2" xfId="34567"/>
    <cellStyle name="Normal 5 3 3 2 4 4 3" xfId="34568"/>
    <cellStyle name="Normal 5 3 3 2 4 5" xfId="34569"/>
    <cellStyle name="Normal 5 3 3 2 4 5 2" xfId="34570"/>
    <cellStyle name="Normal 5 3 3 2 4 5 3" xfId="34571"/>
    <cellStyle name="Normal 5 3 3 2 4 6" xfId="34572"/>
    <cellStyle name="Normal 5 3 3 2 4 7" xfId="34573"/>
    <cellStyle name="Normal 5 3 3 2 5" xfId="34574"/>
    <cellStyle name="Normal 5 3 3 2 5 2" xfId="34575"/>
    <cellStyle name="Normal 5 3 3 2 5 2 2" xfId="34576"/>
    <cellStyle name="Normal 5 3 3 2 5 2 3" xfId="34577"/>
    <cellStyle name="Normal 5 3 3 2 5 3" xfId="34578"/>
    <cellStyle name="Normal 5 3 3 2 5 3 2" xfId="34579"/>
    <cellStyle name="Normal 5 3 3 2 5 3 3" xfId="34580"/>
    <cellStyle name="Normal 5 3 3 2 5 4" xfId="34581"/>
    <cellStyle name="Normal 5 3 3 2 5 4 2" xfId="34582"/>
    <cellStyle name="Normal 5 3 3 2 5 4 3" xfId="34583"/>
    <cellStyle name="Normal 5 3 3 2 5 5" xfId="34584"/>
    <cellStyle name="Normal 5 3 3 2 5 5 2" xfId="34585"/>
    <cellStyle name="Normal 5 3 3 2 5 5 3" xfId="34586"/>
    <cellStyle name="Normal 5 3 3 2 5 6" xfId="34587"/>
    <cellStyle name="Normal 5 3 3 2 5 7" xfId="34588"/>
    <cellStyle name="Normal 5 3 3 2 6" xfId="34589"/>
    <cellStyle name="Normal 5 3 3 2 6 2" xfId="34590"/>
    <cellStyle name="Normal 5 3 3 2 6 3" xfId="34591"/>
    <cellStyle name="Normal 5 3 3 2 7" xfId="34592"/>
    <cellStyle name="Normal 5 3 3 2 7 2" xfId="34593"/>
    <cellStyle name="Normal 5 3 3 2 7 3" xfId="34594"/>
    <cellStyle name="Normal 5 3 3 2 8" xfId="34595"/>
    <cellStyle name="Normal 5 3 3 2 8 2" xfId="34596"/>
    <cellStyle name="Normal 5 3 3 2 8 3" xfId="34597"/>
    <cellStyle name="Normal 5 3 3 2 9" xfId="34598"/>
    <cellStyle name="Normal 5 3 3 2 9 2" xfId="34599"/>
    <cellStyle name="Normal 5 3 3 2 9 3" xfId="34600"/>
    <cellStyle name="Normal 5 3 3 3" xfId="1144"/>
    <cellStyle name="Normal 5 3 3 3 2" xfId="34601"/>
    <cellStyle name="Normal 5 3 3 3 2 2" xfId="34602"/>
    <cellStyle name="Normal 5 3 3 3 2 2 2" xfId="34603"/>
    <cellStyle name="Normal 5 3 3 3 2 2 3" xfId="34604"/>
    <cellStyle name="Normal 5 3 3 3 2 3" xfId="34605"/>
    <cellStyle name="Normal 5 3 3 3 2 3 2" xfId="34606"/>
    <cellStyle name="Normal 5 3 3 3 2 3 3" xfId="34607"/>
    <cellStyle name="Normal 5 3 3 3 2 4" xfId="34608"/>
    <cellStyle name="Normal 5 3 3 3 2 4 2" xfId="34609"/>
    <cellStyle name="Normal 5 3 3 3 2 4 3" xfId="34610"/>
    <cellStyle name="Normal 5 3 3 3 2 5" xfId="34611"/>
    <cellStyle name="Normal 5 3 3 3 2 5 2" xfId="34612"/>
    <cellStyle name="Normal 5 3 3 3 2 5 3" xfId="34613"/>
    <cellStyle name="Normal 5 3 3 3 2 6" xfId="34614"/>
    <cellStyle name="Normal 5 3 3 3 2 7" xfId="34615"/>
    <cellStyle name="Normal 5 3 3 3 3" xfId="34616"/>
    <cellStyle name="Normal 5 3 3 3 3 2" xfId="34617"/>
    <cellStyle name="Normal 5 3 3 3 3 3" xfId="34618"/>
    <cellStyle name="Normal 5 3 3 3 4" xfId="34619"/>
    <cellStyle name="Normal 5 3 3 3 4 2" xfId="34620"/>
    <cellStyle name="Normal 5 3 3 3 4 3" xfId="34621"/>
    <cellStyle name="Normal 5 3 3 3 5" xfId="34622"/>
    <cellStyle name="Normal 5 3 3 3 5 2" xfId="34623"/>
    <cellStyle name="Normal 5 3 3 3 5 3" xfId="34624"/>
    <cellStyle name="Normal 5 3 3 3 6" xfId="34625"/>
    <cellStyle name="Normal 5 3 3 3 6 2" xfId="34626"/>
    <cellStyle name="Normal 5 3 3 3 6 3" xfId="34627"/>
    <cellStyle name="Normal 5 3 3 3 7" xfId="34628"/>
    <cellStyle name="Normal 5 3 3 3 8" xfId="34629"/>
    <cellStyle name="Normal 5 3 3 4" xfId="34630"/>
    <cellStyle name="Normal 5 3 3 4 2" xfId="34631"/>
    <cellStyle name="Normal 5 3 3 4 2 2" xfId="34632"/>
    <cellStyle name="Normal 5 3 3 4 2 2 2" xfId="34633"/>
    <cellStyle name="Normal 5 3 3 4 2 2 3" xfId="34634"/>
    <cellStyle name="Normal 5 3 3 4 2 3" xfId="34635"/>
    <cellStyle name="Normal 5 3 3 4 2 3 2" xfId="34636"/>
    <cellStyle name="Normal 5 3 3 4 2 3 3" xfId="34637"/>
    <cellStyle name="Normal 5 3 3 4 2 4" xfId="34638"/>
    <cellStyle name="Normal 5 3 3 4 2 4 2" xfId="34639"/>
    <cellStyle name="Normal 5 3 3 4 2 4 3" xfId="34640"/>
    <cellStyle name="Normal 5 3 3 4 2 5" xfId="34641"/>
    <cellStyle name="Normal 5 3 3 4 2 5 2" xfId="34642"/>
    <cellStyle name="Normal 5 3 3 4 2 5 3" xfId="34643"/>
    <cellStyle name="Normal 5 3 3 4 2 6" xfId="34644"/>
    <cellStyle name="Normal 5 3 3 4 2 7" xfId="34645"/>
    <cellStyle name="Normal 5 3 3 4 3" xfId="34646"/>
    <cellStyle name="Normal 5 3 3 4 3 2" xfId="34647"/>
    <cellStyle name="Normal 5 3 3 4 3 3" xfId="34648"/>
    <cellStyle name="Normal 5 3 3 4 4" xfId="34649"/>
    <cellStyle name="Normal 5 3 3 4 4 2" xfId="34650"/>
    <cellStyle name="Normal 5 3 3 4 4 3" xfId="34651"/>
    <cellStyle name="Normal 5 3 3 4 5" xfId="34652"/>
    <cellStyle name="Normal 5 3 3 4 5 2" xfId="34653"/>
    <cellStyle name="Normal 5 3 3 4 5 3" xfId="34654"/>
    <cellStyle name="Normal 5 3 3 4 6" xfId="34655"/>
    <cellStyle name="Normal 5 3 3 4 6 2" xfId="34656"/>
    <cellStyle name="Normal 5 3 3 4 6 3" xfId="34657"/>
    <cellStyle name="Normal 5 3 3 4 7" xfId="34658"/>
    <cellStyle name="Normal 5 3 3 4 8" xfId="34659"/>
    <cellStyle name="Normal 5 3 3 5" xfId="34660"/>
    <cellStyle name="Normal 5 3 3 5 2" xfId="34661"/>
    <cellStyle name="Normal 5 3 3 5 2 2" xfId="34662"/>
    <cellStyle name="Normal 5 3 3 5 2 3" xfId="34663"/>
    <cellStyle name="Normal 5 3 3 5 3" xfId="34664"/>
    <cellStyle name="Normal 5 3 3 5 3 2" xfId="34665"/>
    <cellStyle name="Normal 5 3 3 5 3 3" xfId="34666"/>
    <cellStyle name="Normal 5 3 3 5 4" xfId="34667"/>
    <cellStyle name="Normal 5 3 3 5 4 2" xfId="34668"/>
    <cellStyle name="Normal 5 3 3 5 4 3" xfId="34669"/>
    <cellStyle name="Normal 5 3 3 5 5" xfId="34670"/>
    <cellStyle name="Normal 5 3 3 5 5 2" xfId="34671"/>
    <cellStyle name="Normal 5 3 3 5 5 3" xfId="34672"/>
    <cellStyle name="Normal 5 3 3 5 6" xfId="34673"/>
    <cellStyle name="Normal 5 3 3 5 7" xfId="34674"/>
    <cellStyle name="Normal 5 3 3 6" xfId="34675"/>
    <cellStyle name="Normal 5 3 3 6 2" xfId="34676"/>
    <cellStyle name="Normal 5 3 3 6 2 2" xfId="34677"/>
    <cellStyle name="Normal 5 3 3 6 2 3" xfId="34678"/>
    <cellStyle name="Normal 5 3 3 6 3" xfId="34679"/>
    <cellStyle name="Normal 5 3 3 6 3 2" xfId="34680"/>
    <cellStyle name="Normal 5 3 3 6 3 3" xfId="34681"/>
    <cellStyle name="Normal 5 3 3 6 4" xfId="34682"/>
    <cellStyle name="Normal 5 3 3 6 4 2" xfId="34683"/>
    <cellStyle name="Normal 5 3 3 6 4 3" xfId="34684"/>
    <cellStyle name="Normal 5 3 3 6 5" xfId="34685"/>
    <cellStyle name="Normal 5 3 3 6 5 2" xfId="34686"/>
    <cellStyle name="Normal 5 3 3 6 5 3" xfId="34687"/>
    <cellStyle name="Normal 5 3 3 6 6" xfId="34688"/>
    <cellStyle name="Normal 5 3 3 6 7" xfId="34689"/>
    <cellStyle name="Normal 5 3 3 7" xfId="34690"/>
    <cellStyle name="Normal 5 3 3 7 2" xfId="34691"/>
    <cellStyle name="Normal 5 3 3 7 2 2" xfId="34692"/>
    <cellStyle name="Normal 5 3 3 7 2 3" xfId="34693"/>
    <cellStyle name="Normal 5 3 3 7 3" xfId="34694"/>
    <cellStyle name="Normal 5 3 3 7 3 2" xfId="34695"/>
    <cellStyle name="Normal 5 3 3 7 3 3" xfId="34696"/>
    <cellStyle name="Normal 5 3 3 7 4" xfId="34697"/>
    <cellStyle name="Normal 5 3 3 7 4 2" xfId="34698"/>
    <cellStyle name="Normal 5 3 3 7 4 3" xfId="34699"/>
    <cellStyle name="Normal 5 3 3 7 5" xfId="34700"/>
    <cellStyle name="Normal 5 3 3 7 5 2" xfId="34701"/>
    <cellStyle name="Normal 5 3 3 7 5 3" xfId="34702"/>
    <cellStyle name="Normal 5 3 3 7 6" xfId="34703"/>
    <cellStyle name="Normal 5 3 3 7 7" xfId="34704"/>
    <cellStyle name="Normal 5 3 3 8" xfId="34705"/>
    <cellStyle name="Normal 5 3 3 8 2" xfId="34706"/>
    <cellStyle name="Normal 5 3 3 8 2 2" xfId="34707"/>
    <cellStyle name="Normal 5 3 3 8 2 3" xfId="34708"/>
    <cellStyle name="Normal 5 3 3 8 3" xfId="34709"/>
    <cellStyle name="Normal 5 3 3 8 3 2" xfId="34710"/>
    <cellStyle name="Normal 5 3 3 8 3 3" xfId="34711"/>
    <cellStyle name="Normal 5 3 3 8 4" xfId="34712"/>
    <cellStyle name="Normal 5 3 3 8 4 2" xfId="34713"/>
    <cellStyle name="Normal 5 3 3 8 4 3" xfId="34714"/>
    <cellStyle name="Normal 5 3 3 8 5" xfId="34715"/>
    <cellStyle name="Normal 5 3 3 8 5 2" xfId="34716"/>
    <cellStyle name="Normal 5 3 3 8 5 3" xfId="34717"/>
    <cellStyle name="Normal 5 3 3 8 6" xfId="34718"/>
    <cellStyle name="Normal 5 3 3 8 7" xfId="34719"/>
    <cellStyle name="Normal 5 3 3 9" xfId="34720"/>
    <cellStyle name="Normal 5 3 3 9 2" xfId="34721"/>
    <cellStyle name="Normal 5 3 3 9 3" xfId="34722"/>
    <cellStyle name="Normal 5 3 4" xfId="1145"/>
    <cellStyle name="Normal 5 3 4 10" xfId="34723"/>
    <cellStyle name="Normal 5 3 4 11" xfId="34724"/>
    <cellStyle name="Normal 5 3 4 2" xfId="1146"/>
    <cellStyle name="Normal 5 3 4 2 2" xfId="1147"/>
    <cellStyle name="Normal 5 3 4 2 2 2" xfId="34725"/>
    <cellStyle name="Normal 5 3 4 2 2 2 2" xfId="34726"/>
    <cellStyle name="Normal 5 3 4 2 2 2 3" xfId="34727"/>
    <cellStyle name="Normal 5 3 4 2 2 3" xfId="34728"/>
    <cellStyle name="Normal 5 3 4 2 2 3 2" xfId="34729"/>
    <cellStyle name="Normal 5 3 4 2 2 3 3" xfId="34730"/>
    <cellStyle name="Normal 5 3 4 2 2 4" xfId="34731"/>
    <cellStyle name="Normal 5 3 4 2 2 4 2" xfId="34732"/>
    <cellStyle name="Normal 5 3 4 2 2 4 3" xfId="34733"/>
    <cellStyle name="Normal 5 3 4 2 2 5" xfId="34734"/>
    <cellStyle name="Normal 5 3 4 2 2 5 2" xfId="34735"/>
    <cellStyle name="Normal 5 3 4 2 2 5 3" xfId="34736"/>
    <cellStyle name="Normal 5 3 4 2 2 6" xfId="34737"/>
    <cellStyle name="Normal 5 3 4 2 2 7" xfId="34738"/>
    <cellStyle name="Normal 5 3 4 2 3" xfId="34739"/>
    <cellStyle name="Normal 5 3 4 2 3 2" xfId="34740"/>
    <cellStyle name="Normal 5 3 4 2 3 3" xfId="34741"/>
    <cellStyle name="Normal 5 3 4 2 4" xfId="34742"/>
    <cellStyle name="Normal 5 3 4 2 4 2" xfId="34743"/>
    <cellStyle name="Normal 5 3 4 2 4 3" xfId="34744"/>
    <cellStyle name="Normal 5 3 4 2 5" xfId="34745"/>
    <cellStyle name="Normal 5 3 4 2 5 2" xfId="34746"/>
    <cellStyle name="Normal 5 3 4 2 5 3" xfId="34747"/>
    <cellStyle name="Normal 5 3 4 2 6" xfId="34748"/>
    <cellStyle name="Normal 5 3 4 2 6 2" xfId="34749"/>
    <cellStyle name="Normal 5 3 4 2 6 3" xfId="34750"/>
    <cellStyle name="Normal 5 3 4 2 7" xfId="34751"/>
    <cellStyle name="Normal 5 3 4 2 8" xfId="34752"/>
    <cellStyle name="Normal 5 3 4 3" xfId="1148"/>
    <cellStyle name="Normal 5 3 4 3 2" xfId="34753"/>
    <cellStyle name="Normal 5 3 4 3 2 2" xfId="34754"/>
    <cellStyle name="Normal 5 3 4 3 2 3" xfId="34755"/>
    <cellStyle name="Normal 5 3 4 3 3" xfId="34756"/>
    <cellStyle name="Normal 5 3 4 3 3 2" xfId="34757"/>
    <cellStyle name="Normal 5 3 4 3 3 3" xfId="34758"/>
    <cellStyle name="Normal 5 3 4 3 4" xfId="34759"/>
    <cellStyle name="Normal 5 3 4 3 4 2" xfId="34760"/>
    <cellStyle name="Normal 5 3 4 3 4 3" xfId="34761"/>
    <cellStyle name="Normal 5 3 4 3 5" xfId="34762"/>
    <cellStyle name="Normal 5 3 4 3 5 2" xfId="34763"/>
    <cellStyle name="Normal 5 3 4 3 5 3" xfId="34764"/>
    <cellStyle name="Normal 5 3 4 3 6" xfId="34765"/>
    <cellStyle name="Normal 5 3 4 3 7" xfId="34766"/>
    <cellStyle name="Normal 5 3 4 4" xfId="34767"/>
    <cellStyle name="Normal 5 3 4 4 2" xfId="34768"/>
    <cellStyle name="Normal 5 3 4 4 2 2" xfId="34769"/>
    <cellStyle name="Normal 5 3 4 4 2 3" xfId="34770"/>
    <cellStyle name="Normal 5 3 4 4 3" xfId="34771"/>
    <cellStyle name="Normal 5 3 4 4 3 2" xfId="34772"/>
    <cellStyle name="Normal 5 3 4 4 3 3" xfId="34773"/>
    <cellStyle name="Normal 5 3 4 4 4" xfId="34774"/>
    <cellStyle name="Normal 5 3 4 4 4 2" xfId="34775"/>
    <cellStyle name="Normal 5 3 4 4 4 3" xfId="34776"/>
    <cellStyle name="Normal 5 3 4 4 5" xfId="34777"/>
    <cellStyle name="Normal 5 3 4 4 5 2" xfId="34778"/>
    <cellStyle name="Normal 5 3 4 4 5 3" xfId="34779"/>
    <cellStyle name="Normal 5 3 4 4 6" xfId="34780"/>
    <cellStyle name="Normal 5 3 4 4 7" xfId="34781"/>
    <cellStyle name="Normal 5 3 4 5" xfId="34782"/>
    <cellStyle name="Normal 5 3 4 5 2" xfId="34783"/>
    <cellStyle name="Normal 5 3 4 5 2 2" xfId="34784"/>
    <cellStyle name="Normal 5 3 4 5 2 3" xfId="34785"/>
    <cellStyle name="Normal 5 3 4 5 3" xfId="34786"/>
    <cellStyle name="Normal 5 3 4 5 3 2" xfId="34787"/>
    <cellStyle name="Normal 5 3 4 5 3 3" xfId="34788"/>
    <cellStyle name="Normal 5 3 4 5 4" xfId="34789"/>
    <cellStyle name="Normal 5 3 4 5 4 2" xfId="34790"/>
    <cellStyle name="Normal 5 3 4 5 4 3" xfId="34791"/>
    <cellStyle name="Normal 5 3 4 5 5" xfId="34792"/>
    <cellStyle name="Normal 5 3 4 5 5 2" xfId="34793"/>
    <cellStyle name="Normal 5 3 4 5 5 3" xfId="34794"/>
    <cellStyle name="Normal 5 3 4 5 6" xfId="34795"/>
    <cellStyle name="Normal 5 3 4 5 7" xfId="34796"/>
    <cellStyle name="Normal 5 3 4 6" xfId="34797"/>
    <cellStyle name="Normal 5 3 4 6 2" xfId="34798"/>
    <cellStyle name="Normal 5 3 4 6 3" xfId="34799"/>
    <cellStyle name="Normal 5 3 4 7" xfId="34800"/>
    <cellStyle name="Normal 5 3 4 7 2" xfId="34801"/>
    <cellStyle name="Normal 5 3 4 7 3" xfId="34802"/>
    <cellStyle name="Normal 5 3 4 8" xfId="34803"/>
    <cellStyle name="Normal 5 3 4 8 2" xfId="34804"/>
    <cellStyle name="Normal 5 3 4 8 3" xfId="34805"/>
    <cellStyle name="Normal 5 3 4 9" xfId="34806"/>
    <cellStyle name="Normal 5 3 4 9 2" xfId="34807"/>
    <cellStyle name="Normal 5 3 4 9 3" xfId="34808"/>
    <cellStyle name="Normal 5 3 5" xfId="34809"/>
    <cellStyle name="Normal 5 3 5 2" xfId="34810"/>
    <cellStyle name="Normal 5 3 5 2 2" xfId="34811"/>
    <cellStyle name="Normal 5 3 5 2 2 2" xfId="34812"/>
    <cellStyle name="Normal 5 3 5 2 2 3" xfId="34813"/>
    <cellStyle name="Normal 5 3 5 2 3" xfId="34814"/>
    <cellStyle name="Normal 5 3 5 2 3 2" xfId="34815"/>
    <cellStyle name="Normal 5 3 5 2 3 3" xfId="34816"/>
    <cellStyle name="Normal 5 3 5 2 4" xfId="34817"/>
    <cellStyle name="Normal 5 3 5 2 4 2" xfId="34818"/>
    <cellStyle name="Normal 5 3 5 2 4 3" xfId="34819"/>
    <cellStyle name="Normal 5 3 5 2 5" xfId="34820"/>
    <cellStyle name="Normal 5 3 5 2 5 2" xfId="34821"/>
    <cellStyle name="Normal 5 3 5 2 5 3" xfId="34822"/>
    <cellStyle name="Normal 5 3 5 2 6" xfId="34823"/>
    <cellStyle name="Normal 5 3 5 2 7" xfId="34824"/>
    <cellStyle name="Normal 5 3 5 3" xfId="34825"/>
    <cellStyle name="Normal 5 3 5 3 2" xfId="34826"/>
    <cellStyle name="Normal 5 3 5 3 3" xfId="34827"/>
    <cellStyle name="Normal 5 3 5 4" xfId="34828"/>
    <cellStyle name="Normal 5 3 5 4 2" xfId="34829"/>
    <cellStyle name="Normal 5 3 5 4 3" xfId="34830"/>
    <cellStyle name="Normal 5 3 5 5" xfId="34831"/>
    <cellStyle name="Normal 5 3 5 5 2" xfId="34832"/>
    <cellStyle name="Normal 5 3 5 5 3" xfId="34833"/>
    <cellStyle name="Normal 5 3 5 6" xfId="34834"/>
    <cellStyle name="Normal 5 3 5 6 2" xfId="34835"/>
    <cellStyle name="Normal 5 3 5 6 3" xfId="34836"/>
    <cellStyle name="Normal 5 3 5 7" xfId="34837"/>
    <cellStyle name="Normal 5 3 5 8" xfId="34838"/>
    <cellStyle name="Normal 5 3 6" xfId="34839"/>
    <cellStyle name="Normal 5 3 6 2" xfId="34840"/>
    <cellStyle name="Normal 5 3 6 2 2" xfId="34841"/>
    <cellStyle name="Normal 5 3 6 2 2 2" xfId="34842"/>
    <cellStyle name="Normal 5 3 6 2 2 3" xfId="34843"/>
    <cellStyle name="Normal 5 3 6 2 3" xfId="34844"/>
    <cellStyle name="Normal 5 3 6 2 3 2" xfId="34845"/>
    <cellStyle name="Normal 5 3 6 2 3 3" xfId="34846"/>
    <cellStyle name="Normal 5 3 6 2 4" xfId="34847"/>
    <cellStyle name="Normal 5 3 6 2 4 2" xfId="34848"/>
    <cellStyle name="Normal 5 3 6 2 4 3" xfId="34849"/>
    <cellStyle name="Normal 5 3 6 2 5" xfId="34850"/>
    <cellStyle name="Normal 5 3 6 2 5 2" xfId="34851"/>
    <cellStyle name="Normal 5 3 6 2 5 3" xfId="34852"/>
    <cellStyle name="Normal 5 3 6 2 6" xfId="34853"/>
    <cellStyle name="Normal 5 3 6 2 7" xfId="34854"/>
    <cellStyle name="Normal 5 3 6 3" xfId="34855"/>
    <cellStyle name="Normal 5 3 6 3 2" xfId="34856"/>
    <cellStyle name="Normal 5 3 6 3 3" xfId="34857"/>
    <cellStyle name="Normal 5 3 6 4" xfId="34858"/>
    <cellStyle name="Normal 5 3 6 4 2" xfId="34859"/>
    <cellStyle name="Normal 5 3 6 4 3" xfId="34860"/>
    <cellStyle name="Normal 5 3 6 5" xfId="34861"/>
    <cellStyle name="Normal 5 3 6 5 2" xfId="34862"/>
    <cellStyle name="Normal 5 3 6 5 3" xfId="34863"/>
    <cellStyle name="Normal 5 3 6 6" xfId="34864"/>
    <cellStyle name="Normal 5 3 6 6 2" xfId="34865"/>
    <cellStyle name="Normal 5 3 6 6 3" xfId="34866"/>
    <cellStyle name="Normal 5 3 6 7" xfId="34867"/>
    <cellStyle name="Normal 5 3 6 8" xfId="34868"/>
    <cellStyle name="Normal 5 3 7" xfId="34869"/>
    <cellStyle name="Normal 5 3 7 2" xfId="34870"/>
    <cellStyle name="Normal 5 3 7 2 2" xfId="34871"/>
    <cellStyle name="Normal 5 3 7 2 3" xfId="34872"/>
    <cellStyle name="Normal 5 3 7 3" xfId="34873"/>
    <cellStyle name="Normal 5 3 7 3 2" xfId="34874"/>
    <cellStyle name="Normal 5 3 7 3 3" xfId="34875"/>
    <cellStyle name="Normal 5 3 7 4" xfId="34876"/>
    <cellStyle name="Normal 5 3 7 4 2" xfId="34877"/>
    <cellStyle name="Normal 5 3 7 4 3" xfId="34878"/>
    <cellStyle name="Normal 5 3 7 5" xfId="34879"/>
    <cellStyle name="Normal 5 3 7 5 2" xfId="34880"/>
    <cellStyle name="Normal 5 3 7 5 3" xfId="34881"/>
    <cellStyle name="Normal 5 3 7 6" xfId="34882"/>
    <cellStyle name="Normal 5 3 7 7" xfId="34883"/>
    <cellStyle name="Normal 5 3 8" xfId="34884"/>
    <cellStyle name="Normal 5 3 8 2" xfId="34885"/>
    <cellStyle name="Normal 5 3 8 2 2" xfId="34886"/>
    <cellStyle name="Normal 5 3 8 2 3" xfId="34887"/>
    <cellStyle name="Normal 5 3 8 3" xfId="34888"/>
    <cellStyle name="Normal 5 3 8 3 2" xfId="34889"/>
    <cellStyle name="Normal 5 3 8 3 3" xfId="34890"/>
    <cellStyle name="Normal 5 3 8 4" xfId="34891"/>
    <cellStyle name="Normal 5 3 8 4 2" xfId="34892"/>
    <cellStyle name="Normal 5 3 8 4 3" xfId="34893"/>
    <cellStyle name="Normal 5 3 8 5" xfId="34894"/>
    <cellStyle name="Normal 5 3 8 5 2" xfId="34895"/>
    <cellStyle name="Normal 5 3 8 5 3" xfId="34896"/>
    <cellStyle name="Normal 5 3 8 6" xfId="34897"/>
    <cellStyle name="Normal 5 3 8 7" xfId="34898"/>
    <cellStyle name="Normal 5 3 9" xfId="34899"/>
    <cellStyle name="Normal 5 3 9 2" xfId="34900"/>
    <cellStyle name="Normal 5 3 9 2 2" xfId="34901"/>
    <cellStyle name="Normal 5 3 9 2 3" xfId="34902"/>
    <cellStyle name="Normal 5 3 9 3" xfId="34903"/>
    <cellStyle name="Normal 5 3 9 3 2" xfId="34904"/>
    <cellStyle name="Normal 5 3 9 3 3" xfId="34905"/>
    <cellStyle name="Normal 5 3 9 4" xfId="34906"/>
    <cellStyle name="Normal 5 3 9 4 2" xfId="34907"/>
    <cellStyle name="Normal 5 3 9 4 3" xfId="34908"/>
    <cellStyle name="Normal 5 3 9 5" xfId="34909"/>
    <cellStyle name="Normal 5 3 9 5 2" xfId="34910"/>
    <cellStyle name="Normal 5 3 9 5 3" xfId="34911"/>
    <cellStyle name="Normal 5 3 9 6" xfId="34912"/>
    <cellStyle name="Normal 5 3 9 7" xfId="34913"/>
    <cellStyle name="Normal 5 4" xfId="1149"/>
    <cellStyle name="Normal 5 4 10" xfId="34914"/>
    <cellStyle name="Normal 5 4 10 2" xfId="34915"/>
    <cellStyle name="Normal 5 4 10 3" xfId="34916"/>
    <cellStyle name="Normal 5 4 11" xfId="34917"/>
    <cellStyle name="Normal 5 4 11 2" xfId="34918"/>
    <cellStyle name="Normal 5 4 11 3" xfId="34919"/>
    <cellStyle name="Normal 5 4 12" xfId="34920"/>
    <cellStyle name="Normal 5 4 12 2" xfId="34921"/>
    <cellStyle name="Normal 5 4 12 3" xfId="34922"/>
    <cellStyle name="Normal 5 4 13" xfId="34923"/>
    <cellStyle name="Normal 5 4 13 2" xfId="34924"/>
    <cellStyle name="Normal 5 4 13 3" xfId="34925"/>
    <cellStyle name="Normal 5 4 14" xfId="34926"/>
    <cellStyle name="Normal 5 4 15" xfId="34927"/>
    <cellStyle name="Normal 5 4 2" xfId="1150"/>
    <cellStyle name="Normal 5 4 2 10" xfId="34928"/>
    <cellStyle name="Normal 5 4 2 10 2" xfId="34929"/>
    <cellStyle name="Normal 5 4 2 10 3" xfId="34930"/>
    <cellStyle name="Normal 5 4 2 11" xfId="34931"/>
    <cellStyle name="Normal 5 4 2 11 2" xfId="34932"/>
    <cellStyle name="Normal 5 4 2 11 3" xfId="34933"/>
    <cellStyle name="Normal 5 4 2 12" xfId="34934"/>
    <cellStyle name="Normal 5 4 2 12 2" xfId="34935"/>
    <cellStyle name="Normal 5 4 2 12 3" xfId="34936"/>
    <cellStyle name="Normal 5 4 2 13" xfId="34937"/>
    <cellStyle name="Normal 5 4 2 14" xfId="34938"/>
    <cellStyle name="Normal 5 4 2 2" xfId="1151"/>
    <cellStyle name="Normal 5 4 2 2 10" xfId="34939"/>
    <cellStyle name="Normal 5 4 2 2 11" xfId="34940"/>
    <cellStyle name="Normal 5 4 2 2 2" xfId="1152"/>
    <cellStyle name="Normal 5 4 2 2 2 2" xfId="1153"/>
    <cellStyle name="Normal 5 4 2 2 2 2 2" xfId="34941"/>
    <cellStyle name="Normal 5 4 2 2 2 2 2 2" xfId="34942"/>
    <cellStyle name="Normal 5 4 2 2 2 2 2 3" xfId="34943"/>
    <cellStyle name="Normal 5 4 2 2 2 2 3" xfId="34944"/>
    <cellStyle name="Normal 5 4 2 2 2 2 3 2" xfId="34945"/>
    <cellStyle name="Normal 5 4 2 2 2 2 3 3" xfId="34946"/>
    <cellStyle name="Normal 5 4 2 2 2 2 4" xfId="34947"/>
    <cellStyle name="Normal 5 4 2 2 2 2 4 2" xfId="34948"/>
    <cellStyle name="Normal 5 4 2 2 2 2 4 3" xfId="34949"/>
    <cellStyle name="Normal 5 4 2 2 2 2 5" xfId="34950"/>
    <cellStyle name="Normal 5 4 2 2 2 2 5 2" xfId="34951"/>
    <cellStyle name="Normal 5 4 2 2 2 2 5 3" xfId="34952"/>
    <cellStyle name="Normal 5 4 2 2 2 2 6" xfId="34953"/>
    <cellStyle name="Normal 5 4 2 2 2 2 7" xfId="34954"/>
    <cellStyle name="Normal 5 4 2 2 2 3" xfId="34955"/>
    <cellStyle name="Normal 5 4 2 2 2 3 2" xfId="34956"/>
    <cellStyle name="Normal 5 4 2 2 2 3 3" xfId="34957"/>
    <cellStyle name="Normal 5 4 2 2 2 4" xfId="34958"/>
    <cellStyle name="Normal 5 4 2 2 2 4 2" xfId="34959"/>
    <cellStyle name="Normal 5 4 2 2 2 4 3" xfId="34960"/>
    <cellStyle name="Normal 5 4 2 2 2 5" xfId="34961"/>
    <cellStyle name="Normal 5 4 2 2 2 5 2" xfId="34962"/>
    <cellStyle name="Normal 5 4 2 2 2 5 3" xfId="34963"/>
    <cellStyle name="Normal 5 4 2 2 2 6" xfId="34964"/>
    <cellStyle name="Normal 5 4 2 2 2 6 2" xfId="34965"/>
    <cellStyle name="Normal 5 4 2 2 2 6 3" xfId="34966"/>
    <cellStyle name="Normal 5 4 2 2 2 7" xfId="34967"/>
    <cellStyle name="Normal 5 4 2 2 2 8" xfId="34968"/>
    <cellStyle name="Normal 5 4 2 2 3" xfId="1154"/>
    <cellStyle name="Normal 5 4 2 2 3 2" xfId="34969"/>
    <cellStyle name="Normal 5 4 2 2 3 2 2" xfId="34970"/>
    <cellStyle name="Normal 5 4 2 2 3 2 3" xfId="34971"/>
    <cellStyle name="Normal 5 4 2 2 3 3" xfId="34972"/>
    <cellStyle name="Normal 5 4 2 2 3 3 2" xfId="34973"/>
    <cellStyle name="Normal 5 4 2 2 3 3 3" xfId="34974"/>
    <cellStyle name="Normal 5 4 2 2 3 4" xfId="34975"/>
    <cellStyle name="Normal 5 4 2 2 3 4 2" xfId="34976"/>
    <cellStyle name="Normal 5 4 2 2 3 4 3" xfId="34977"/>
    <cellStyle name="Normal 5 4 2 2 3 5" xfId="34978"/>
    <cellStyle name="Normal 5 4 2 2 3 5 2" xfId="34979"/>
    <cellStyle name="Normal 5 4 2 2 3 5 3" xfId="34980"/>
    <cellStyle name="Normal 5 4 2 2 3 6" xfId="34981"/>
    <cellStyle name="Normal 5 4 2 2 3 7" xfId="34982"/>
    <cellStyle name="Normal 5 4 2 2 4" xfId="34983"/>
    <cellStyle name="Normal 5 4 2 2 4 2" xfId="34984"/>
    <cellStyle name="Normal 5 4 2 2 4 2 2" xfId="34985"/>
    <cellStyle name="Normal 5 4 2 2 4 2 3" xfId="34986"/>
    <cellStyle name="Normal 5 4 2 2 4 3" xfId="34987"/>
    <cellStyle name="Normal 5 4 2 2 4 3 2" xfId="34988"/>
    <cellStyle name="Normal 5 4 2 2 4 3 3" xfId="34989"/>
    <cellStyle name="Normal 5 4 2 2 4 4" xfId="34990"/>
    <cellStyle name="Normal 5 4 2 2 4 4 2" xfId="34991"/>
    <cellStyle name="Normal 5 4 2 2 4 4 3" xfId="34992"/>
    <cellStyle name="Normal 5 4 2 2 4 5" xfId="34993"/>
    <cellStyle name="Normal 5 4 2 2 4 5 2" xfId="34994"/>
    <cellStyle name="Normal 5 4 2 2 4 5 3" xfId="34995"/>
    <cellStyle name="Normal 5 4 2 2 4 6" xfId="34996"/>
    <cellStyle name="Normal 5 4 2 2 4 7" xfId="34997"/>
    <cellStyle name="Normal 5 4 2 2 5" xfId="34998"/>
    <cellStyle name="Normal 5 4 2 2 5 2" xfId="34999"/>
    <cellStyle name="Normal 5 4 2 2 5 2 2" xfId="35000"/>
    <cellStyle name="Normal 5 4 2 2 5 2 3" xfId="35001"/>
    <cellStyle name="Normal 5 4 2 2 5 3" xfId="35002"/>
    <cellStyle name="Normal 5 4 2 2 5 3 2" xfId="35003"/>
    <cellStyle name="Normal 5 4 2 2 5 3 3" xfId="35004"/>
    <cellStyle name="Normal 5 4 2 2 5 4" xfId="35005"/>
    <cellStyle name="Normal 5 4 2 2 5 4 2" xfId="35006"/>
    <cellStyle name="Normal 5 4 2 2 5 4 3" xfId="35007"/>
    <cellStyle name="Normal 5 4 2 2 5 5" xfId="35008"/>
    <cellStyle name="Normal 5 4 2 2 5 5 2" xfId="35009"/>
    <cellStyle name="Normal 5 4 2 2 5 5 3" xfId="35010"/>
    <cellStyle name="Normal 5 4 2 2 5 6" xfId="35011"/>
    <cellStyle name="Normal 5 4 2 2 5 7" xfId="35012"/>
    <cellStyle name="Normal 5 4 2 2 6" xfId="35013"/>
    <cellStyle name="Normal 5 4 2 2 6 2" xfId="35014"/>
    <cellStyle name="Normal 5 4 2 2 6 3" xfId="35015"/>
    <cellStyle name="Normal 5 4 2 2 7" xfId="35016"/>
    <cellStyle name="Normal 5 4 2 2 7 2" xfId="35017"/>
    <cellStyle name="Normal 5 4 2 2 7 3" xfId="35018"/>
    <cellStyle name="Normal 5 4 2 2 8" xfId="35019"/>
    <cellStyle name="Normal 5 4 2 2 8 2" xfId="35020"/>
    <cellStyle name="Normal 5 4 2 2 8 3" xfId="35021"/>
    <cellStyle name="Normal 5 4 2 2 9" xfId="35022"/>
    <cellStyle name="Normal 5 4 2 2 9 2" xfId="35023"/>
    <cellStyle name="Normal 5 4 2 2 9 3" xfId="35024"/>
    <cellStyle name="Normal 5 4 2 3" xfId="1155"/>
    <cellStyle name="Normal 5 4 2 3 2" xfId="1156"/>
    <cellStyle name="Normal 5 4 2 3 2 2" xfId="35025"/>
    <cellStyle name="Normal 5 4 2 3 2 2 2" xfId="35026"/>
    <cellStyle name="Normal 5 4 2 3 2 2 3" xfId="35027"/>
    <cellStyle name="Normal 5 4 2 3 2 3" xfId="35028"/>
    <cellStyle name="Normal 5 4 2 3 2 3 2" xfId="35029"/>
    <cellStyle name="Normal 5 4 2 3 2 3 3" xfId="35030"/>
    <cellStyle name="Normal 5 4 2 3 2 4" xfId="35031"/>
    <cellStyle name="Normal 5 4 2 3 2 4 2" xfId="35032"/>
    <cellStyle name="Normal 5 4 2 3 2 4 3" xfId="35033"/>
    <cellStyle name="Normal 5 4 2 3 2 5" xfId="35034"/>
    <cellStyle name="Normal 5 4 2 3 2 5 2" xfId="35035"/>
    <cellStyle name="Normal 5 4 2 3 2 5 3" xfId="35036"/>
    <cellStyle name="Normal 5 4 2 3 2 6" xfId="35037"/>
    <cellStyle name="Normal 5 4 2 3 2 7" xfId="35038"/>
    <cellStyle name="Normal 5 4 2 3 3" xfId="35039"/>
    <cellStyle name="Normal 5 4 2 3 3 2" xfId="35040"/>
    <cellStyle name="Normal 5 4 2 3 3 3" xfId="35041"/>
    <cellStyle name="Normal 5 4 2 3 4" xfId="35042"/>
    <cellStyle name="Normal 5 4 2 3 4 2" xfId="35043"/>
    <cellStyle name="Normal 5 4 2 3 4 3" xfId="35044"/>
    <cellStyle name="Normal 5 4 2 3 5" xfId="35045"/>
    <cellStyle name="Normal 5 4 2 3 5 2" xfId="35046"/>
    <cellStyle name="Normal 5 4 2 3 5 3" xfId="35047"/>
    <cellStyle name="Normal 5 4 2 3 6" xfId="35048"/>
    <cellStyle name="Normal 5 4 2 3 6 2" xfId="35049"/>
    <cellStyle name="Normal 5 4 2 3 6 3" xfId="35050"/>
    <cellStyle name="Normal 5 4 2 3 7" xfId="35051"/>
    <cellStyle name="Normal 5 4 2 3 8" xfId="35052"/>
    <cellStyle name="Normal 5 4 2 4" xfId="1157"/>
    <cellStyle name="Normal 5 4 2 4 2" xfId="35053"/>
    <cellStyle name="Normal 5 4 2 4 2 2" xfId="35054"/>
    <cellStyle name="Normal 5 4 2 4 2 2 2" xfId="35055"/>
    <cellStyle name="Normal 5 4 2 4 2 2 3" xfId="35056"/>
    <cellStyle name="Normal 5 4 2 4 2 3" xfId="35057"/>
    <cellStyle name="Normal 5 4 2 4 2 3 2" xfId="35058"/>
    <cellStyle name="Normal 5 4 2 4 2 3 3" xfId="35059"/>
    <cellStyle name="Normal 5 4 2 4 2 4" xfId="35060"/>
    <cellStyle name="Normal 5 4 2 4 2 4 2" xfId="35061"/>
    <cellStyle name="Normal 5 4 2 4 2 4 3" xfId="35062"/>
    <cellStyle name="Normal 5 4 2 4 2 5" xfId="35063"/>
    <cellStyle name="Normal 5 4 2 4 2 5 2" xfId="35064"/>
    <cellStyle name="Normal 5 4 2 4 2 5 3" xfId="35065"/>
    <cellStyle name="Normal 5 4 2 4 2 6" xfId="35066"/>
    <cellStyle name="Normal 5 4 2 4 2 7" xfId="35067"/>
    <cellStyle name="Normal 5 4 2 4 3" xfId="35068"/>
    <cellStyle name="Normal 5 4 2 4 3 2" xfId="35069"/>
    <cellStyle name="Normal 5 4 2 4 3 3" xfId="35070"/>
    <cellStyle name="Normal 5 4 2 4 4" xfId="35071"/>
    <cellStyle name="Normal 5 4 2 4 4 2" xfId="35072"/>
    <cellStyle name="Normal 5 4 2 4 4 3" xfId="35073"/>
    <cellStyle name="Normal 5 4 2 4 5" xfId="35074"/>
    <cellStyle name="Normal 5 4 2 4 5 2" xfId="35075"/>
    <cellStyle name="Normal 5 4 2 4 5 3" xfId="35076"/>
    <cellStyle name="Normal 5 4 2 4 6" xfId="35077"/>
    <cellStyle name="Normal 5 4 2 4 6 2" xfId="35078"/>
    <cellStyle name="Normal 5 4 2 4 6 3" xfId="35079"/>
    <cellStyle name="Normal 5 4 2 4 7" xfId="35080"/>
    <cellStyle name="Normal 5 4 2 4 8" xfId="35081"/>
    <cellStyle name="Normal 5 4 2 5" xfId="35082"/>
    <cellStyle name="Normal 5 4 2 5 2" xfId="35083"/>
    <cellStyle name="Normal 5 4 2 5 2 2" xfId="35084"/>
    <cellStyle name="Normal 5 4 2 5 2 3" xfId="35085"/>
    <cellStyle name="Normal 5 4 2 5 3" xfId="35086"/>
    <cellStyle name="Normal 5 4 2 5 3 2" xfId="35087"/>
    <cellStyle name="Normal 5 4 2 5 3 3" xfId="35088"/>
    <cellStyle name="Normal 5 4 2 5 4" xfId="35089"/>
    <cellStyle name="Normal 5 4 2 5 4 2" xfId="35090"/>
    <cellStyle name="Normal 5 4 2 5 4 3" xfId="35091"/>
    <cellStyle name="Normal 5 4 2 5 5" xfId="35092"/>
    <cellStyle name="Normal 5 4 2 5 5 2" xfId="35093"/>
    <cellStyle name="Normal 5 4 2 5 5 3" xfId="35094"/>
    <cellStyle name="Normal 5 4 2 5 6" xfId="35095"/>
    <cellStyle name="Normal 5 4 2 5 7" xfId="35096"/>
    <cellStyle name="Normal 5 4 2 6" xfId="35097"/>
    <cellStyle name="Normal 5 4 2 6 2" xfId="35098"/>
    <cellStyle name="Normal 5 4 2 6 2 2" xfId="35099"/>
    <cellStyle name="Normal 5 4 2 6 2 3" xfId="35100"/>
    <cellStyle name="Normal 5 4 2 6 3" xfId="35101"/>
    <cellStyle name="Normal 5 4 2 6 3 2" xfId="35102"/>
    <cellStyle name="Normal 5 4 2 6 3 3" xfId="35103"/>
    <cellStyle name="Normal 5 4 2 6 4" xfId="35104"/>
    <cellStyle name="Normal 5 4 2 6 4 2" xfId="35105"/>
    <cellStyle name="Normal 5 4 2 6 4 3" xfId="35106"/>
    <cellStyle name="Normal 5 4 2 6 5" xfId="35107"/>
    <cellStyle name="Normal 5 4 2 6 5 2" xfId="35108"/>
    <cellStyle name="Normal 5 4 2 6 5 3" xfId="35109"/>
    <cellStyle name="Normal 5 4 2 6 6" xfId="35110"/>
    <cellStyle name="Normal 5 4 2 6 7" xfId="35111"/>
    <cellStyle name="Normal 5 4 2 7" xfId="35112"/>
    <cellStyle name="Normal 5 4 2 7 2" xfId="35113"/>
    <cellStyle name="Normal 5 4 2 7 2 2" xfId="35114"/>
    <cellStyle name="Normal 5 4 2 7 2 3" xfId="35115"/>
    <cellStyle name="Normal 5 4 2 7 3" xfId="35116"/>
    <cellStyle name="Normal 5 4 2 7 3 2" xfId="35117"/>
    <cellStyle name="Normal 5 4 2 7 3 3" xfId="35118"/>
    <cellStyle name="Normal 5 4 2 7 4" xfId="35119"/>
    <cellStyle name="Normal 5 4 2 7 4 2" xfId="35120"/>
    <cellStyle name="Normal 5 4 2 7 4 3" xfId="35121"/>
    <cellStyle name="Normal 5 4 2 7 5" xfId="35122"/>
    <cellStyle name="Normal 5 4 2 7 5 2" xfId="35123"/>
    <cellStyle name="Normal 5 4 2 7 5 3" xfId="35124"/>
    <cellStyle name="Normal 5 4 2 7 6" xfId="35125"/>
    <cellStyle name="Normal 5 4 2 7 7" xfId="35126"/>
    <cellStyle name="Normal 5 4 2 8" xfId="35127"/>
    <cellStyle name="Normal 5 4 2 8 2" xfId="35128"/>
    <cellStyle name="Normal 5 4 2 8 2 2" xfId="35129"/>
    <cellStyle name="Normal 5 4 2 8 2 3" xfId="35130"/>
    <cellStyle name="Normal 5 4 2 8 3" xfId="35131"/>
    <cellStyle name="Normal 5 4 2 8 3 2" xfId="35132"/>
    <cellStyle name="Normal 5 4 2 8 3 3" xfId="35133"/>
    <cellStyle name="Normal 5 4 2 8 4" xfId="35134"/>
    <cellStyle name="Normal 5 4 2 8 4 2" xfId="35135"/>
    <cellStyle name="Normal 5 4 2 8 4 3" xfId="35136"/>
    <cellStyle name="Normal 5 4 2 8 5" xfId="35137"/>
    <cellStyle name="Normal 5 4 2 8 5 2" xfId="35138"/>
    <cellStyle name="Normal 5 4 2 8 5 3" xfId="35139"/>
    <cellStyle name="Normal 5 4 2 8 6" xfId="35140"/>
    <cellStyle name="Normal 5 4 2 8 7" xfId="35141"/>
    <cellStyle name="Normal 5 4 2 9" xfId="35142"/>
    <cellStyle name="Normal 5 4 2 9 2" xfId="35143"/>
    <cellStyle name="Normal 5 4 2 9 3" xfId="35144"/>
    <cellStyle name="Normal 5 4 3" xfId="1158"/>
    <cellStyle name="Normal 5 4 3 10" xfId="35145"/>
    <cellStyle name="Normal 5 4 3 11" xfId="35146"/>
    <cellStyle name="Normal 5 4 3 2" xfId="1159"/>
    <cellStyle name="Normal 5 4 3 2 2" xfId="1160"/>
    <cellStyle name="Normal 5 4 3 2 2 2" xfId="35147"/>
    <cellStyle name="Normal 5 4 3 2 2 2 2" xfId="35148"/>
    <cellStyle name="Normal 5 4 3 2 2 2 3" xfId="35149"/>
    <cellStyle name="Normal 5 4 3 2 2 3" xfId="35150"/>
    <cellStyle name="Normal 5 4 3 2 2 3 2" xfId="35151"/>
    <cellStyle name="Normal 5 4 3 2 2 3 3" xfId="35152"/>
    <cellStyle name="Normal 5 4 3 2 2 4" xfId="35153"/>
    <cellStyle name="Normal 5 4 3 2 2 4 2" xfId="35154"/>
    <cellStyle name="Normal 5 4 3 2 2 4 3" xfId="35155"/>
    <cellStyle name="Normal 5 4 3 2 2 5" xfId="35156"/>
    <cellStyle name="Normal 5 4 3 2 2 5 2" xfId="35157"/>
    <cellStyle name="Normal 5 4 3 2 2 5 3" xfId="35158"/>
    <cellStyle name="Normal 5 4 3 2 2 6" xfId="35159"/>
    <cellStyle name="Normal 5 4 3 2 2 7" xfId="35160"/>
    <cellStyle name="Normal 5 4 3 2 3" xfId="35161"/>
    <cellStyle name="Normal 5 4 3 2 3 2" xfId="35162"/>
    <cellStyle name="Normal 5 4 3 2 3 3" xfId="35163"/>
    <cellStyle name="Normal 5 4 3 2 4" xfId="35164"/>
    <cellStyle name="Normal 5 4 3 2 4 2" xfId="35165"/>
    <cellStyle name="Normal 5 4 3 2 4 3" xfId="35166"/>
    <cellStyle name="Normal 5 4 3 2 5" xfId="35167"/>
    <cellStyle name="Normal 5 4 3 2 5 2" xfId="35168"/>
    <cellStyle name="Normal 5 4 3 2 5 3" xfId="35169"/>
    <cellStyle name="Normal 5 4 3 2 6" xfId="35170"/>
    <cellStyle name="Normal 5 4 3 2 6 2" xfId="35171"/>
    <cellStyle name="Normal 5 4 3 2 6 3" xfId="35172"/>
    <cellStyle name="Normal 5 4 3 2 7" xfId="35173"/>
    <cellStyle name="Normal 5 4 3 2 8" xfId="35174"/>
    <cellStyle name="Normal 5 4 3 3" xfId="1161"/>
    <cellStyle name="Normal 5 4 3 3 2" xfId="35175"/>
    <cellStyle name="Normal 5 4 3 3 2 2" xfId="35176"/>
    <cellStyle name="Normal 5 4 3 3 2 3" xfId="35177"/>
    <cellStyle name="Normal 5 4 3 3 3" xfId="35178"/>
    <cellStyle name="Normal 5 4 3 3 3 2" xfId="35179"/>
    <cellStyle name="Normal 5 4 3 3 3 3" xfId="35180"/>
    <cellStyle name="Normal 5 4 3 3 4" xfId="35181"/>
    <cellStyle name="Normal 5 4 3 3 4 2" xfId="35182"/>
    <cellStyle name="Normal 5 4 3 3 4 3" xfId="35183"/>
    <cellStyle name="Normal 5 4 3 3 5" xfId="35184"/>
    <cellStyle name="Normal 5 4 3 3 5 2" xfId="35185"/>
    <cellStyle name="Normal 5 4 3 3 5 3" xfId="35186"/>
    <cellStyle name="Normal 5 4 3 3 6" xfId="35187"/>
    <cellStyle name="Normal 5 4 3 3 7" xfId="35188"/>
    <cellStyle name="Normal 5 4 3 4" xfId="35189"/>
    <cellStyle name="Normal 5 4 3 4 2" xfId="35190"/>
    <cellStyle name="Normal 5 4 3 4 2 2" xfId="35191"/>
    <cellStyle name="Normal 5 4 3 4 2 3" xfId="35192"/>
    <cellStyle name="Normal 5 4 3 4 3" xfId="35193"/>
    <cellStyle name="Normal 5 4 3 4 3 2" xfId="35194"/>
    <cellStyle name="Normal 5 4 3 4 3 3" xfId="35195"/>
    <cellStyle name="Normal 5 4 3 4 4" xfId="35196"/>
    <cellStyle name="Normal 5 4 3 4 4 2" xfId="35197"/>
    <cellStyle name="Normal 5 4 3 4 4 3" xfId="35198"/>
    <cellStyle name="Normal 5 4 3 4 5" xfId="35199"/>
    <cellStyle name="Normal 5 4 3 4 5 2" xfId="35200"/>
    <cellStyle name="Normal 5 4 3 4 5 3" xfId="35201"/>
    <cellStyle name="Normal 5 4 3 4 6" xfId="35202"/>
    <cellStyle name="Normal 5 4 3 4 7" xfId="35203"/>
    <cellStyle name="Normal 5 4 3 5" xfId="35204"/>
    <cellStyle name="Normal 5 4 3 5 2" xfId="35205"/>
    <cellStyle name="Normal 5 4 3 5 2 2" xfId="35206"/>
    <cellStyle name="Normal 5 4 3 5 2 3" xfId="35207"/>
    <cellStyle name="Normal 5 4 3 5 3" xfId="35208"/>
    <cellStyle name="Normal 5 4 3 5 3 2" xfId="35209"/>
    <cellStyle name="Normal 5 4 3 5 3 3" xfId="35210"/>
    <cellStyle name="Normal 5 4 3 5 4" xfId="35211"/>
    <cellStyle name="Normal 5 4 3 5 4 2" xfId="35212"/>
    <cellStyle name="Normal 5 4 3 5 4 3" xfId="35213"/>
    <cellStyle name="Normal 5 4 3 5 5" xfId="35214"/>
    <cellStyle name="Normal 5 4 3 5 5 2" xfId="35215"/>
    <cellStyle name="Normal 5 4 3 5 5 3" xfId="35216"/>
    <cellStyle name="Normal 5 4 3 5 6" xfId="35217"/>
    <cellStyle name="Normal 5 4 3 5 7" xfId="35218"/>
    <cellStyle name="Normal 5 4 3 6" xfId="35219"/>
    <cellStyle name="Normal 5 4 3 6 2" xfId="35220"/>
    <cellStyle name="Normal 5 4 3 6 3" xfId="35221"/>
    <cellStyle name="Normal 5 4 3 7" xfId="35222"/>
    <cellStyle name="Normal 5 4 3 7 2" xfId="35223"/>
    <cellStyle name="Normal 5 4 3 7 3" xfId="35224"/>
    <cellStyle name="Normal 5 4 3 8" xfId="35225"/>
    <cellStyle name="Normal 5 4 3 8 2" xfId="35226"/>
    <cellStyle name="Normal 5 4 3 8 3" xfId="35227"/>
    <cellStyle name="Normal 5 4 3 9" xfId="35228"/>
    <cellStyle name="Normal 5 4 3 9 2" xfId="35229"/>
    <cellStyle name="Normal 5 4 3 9 3" xfId="35230"/>
    <cellStyle name="Normal 5 4 4" xfId="1162"/>
    <cellStyle name="Normal 5 4 4 2" xfId="1163"/>
    <cellStyle name="Normal 5 4 4 2 2" xfId="35231"/>
    <cellStyle name="Normal 5 4 4 2 2 2" xfId="35232"/>
    <cellStyle name="Normal 5 4 4 2 2 3" xfId="35233"/>
    <cellStyle name="Normal 5 4 4 2 3" xfId="35234"/>
    <cellStyle name="Normal 5 4 4 2 3 2" xfId="35235"/>
    <cellStyle name="Normal 5 4 4 2 3 3" xfId="35236"/>
    <cellStyle name="Normal 5 4 4 2 4" xfId="35237"/>
    <cellStyle name="Normal 5 4 4 2 4 2" xfId="35238"/>
    <cellStyle name="Normal 5 4 4 2 4 3" xfId="35239"/>
    <cellStyle name="Normal 5 4 4 2 5" xfId="35240"/>
    <cellStyle name="Normal 5 4 4 2 5 2" xfId="35241"/>
    <cellStyle name="Normal 5 4 4 2 5 3" xfId="35242"/>
    <cellStyle name="Normal 5 4 4 2 6" xfId="35243"/>
    <cellStyle name="Normal 5 4 4 2 7" xfId="35244"/>
    <cellStyle name="Normal 5 4 4 3" xfId="35245"/>
    <cellStyle name="Normal 5 4 4 3 2" xfId="35246"/>
    <cellStyle name="Normal 5 4 4 3 3" xfId="35247"/>
    <cellStyle name="Normal 5 4 4 4" xfId="35248"/>
    <cellStyle name="Normal 5 4 4 4 2" xfId="35249"/>
    <cellStyle name="Normal 5 4 4 4 3" xfId="35250"/>
    <cellStyle name="Normal 5 4 4 5" xfId="35251"/>
    <cellStyle name="Normal 5 4 4 5 2" xfId="35252"/>
    <cellStyle name="Normal 5 4 4 5 3" xfId="35253"/>
    <cellStyle name="Normal 5 4 4 6" xfId="35254"/>
    <cellStyle name="Normal 5 4 4 6 2" xfId="35255"/>
    <cellStyle name="Normal 5 4 4 6 3" xfId="35256"/>
    <cellStyle name="Normal 5 4 4 7" xfId="35257"/>
    <cellStyle name="Normal 5 4 4 8" xfId="35258"/>
    <cellStyle name="Normal 5 4 5" xfId="1164"/>
    <cellStyle name="Normal 5 4 5 2" xfId="35259"/>
    <cellStyle name="Normal 5 4 5 2 2" xfId="35260"/>
    <cellStyle name="Normal 5 4 5 2 2 2" xfId="35261"/>
    <cellStyle name="Normal 5 4 5 2 2 3" xfId="35262"/>
    <cellStyle name="Normal 5 4 5 2 3" xfId="35263"/>
    <cellStyle name="Normal 5 4 5 2 3 2" xfId="35264"/>
    <cellStyle name="Normal 5 4 5 2 3 3" xfId="35265"/>
    <cellStyle name="Normal 5 4 5 2 4" xfId="35266"/>
    <cellStyle name="Normal 5 4 5 2 4 2" xfId="35267"/>
    <cellStyle name="Normal 5 4 5 2 4 3" xfId="35268"/>
    <cellStyle name="Normal 5 4 5 2 5" xfId="35269"/>
    <cellStyle name="Normal 5 4 5 2 5 2" xfId="35270"/>
    <cellStyle name="Normal 5 4 5 2 5 3" xfId="35271"/>
    <cellStyle name="Normal 5 4 5 2 6" xfId="35272"/>
    <cellStyle name="Normal 5 4 5 2 7" xfId="35273"/>
    <cellStyle name="Normal 5 4 5 3" xfId="35274"/>
    <cellStyle name="Normal 5 4 5 3 2" xfId="35275"/>
    <cellStyle name="Normal 5 4 5 3 3" xfId="35276"/>
    <cellStyle name="Normal 5 4 5 4" xfId="35277"/>
    <cellStyle name="Normal 5 4 5 4 2" xfId="35278"/>
    <cellStyle name="Normal 5 4 5 4 3" xfId="35279"/>
    <cellStyle name="Normal 5 4 5 5" xfId="35280"/>
    <cellStyle name="Normal 5 4 5 5 2" xfId="35281"/>
    <cellStyle name="Normal 5 4 5 5 3" xfId="35282"/>
    <cellStyle name="Normal 5 4 5 6" xfId="35283"/>
    <cellStyle name="Normal 5 4 5 6 2" xfId="35284"/>
    <cellStyle name="Normal 5 4 5 6 3" xfId="35285"/>
    <cellStyle name="Normal 5 4 5 7" xfId="35286"/>
    <cellStyle name="Normal 5 4 5 8" xfId="35287"/>
    <cellStyle name="Normal 5 4 6" xfId="35288"/>
    <cellStyle name="Normal 5 4 6 2" xfId="35289"/>
    <cellStyle name="Normal 5 4 6 2 2" xfId="35290"/>
    <cellStyle name="Normal 5 4 6 2 3" xfId="35291"/>
    <cellStyle name="Normal 5 4 6 3" xfId="35292"/>
    <cellStyle name="Normal 5 4 6 3 2" xfId="35293"/>
    <cellStyle name="Normal 5 4 6 3 3" xfId="35294"/>
    <cellStyle name="Normal 5 4 6 4" xfId="35295"/>
    <cellStyle name="Normal 5 4 6 4 2" xfId="35296"/>
    <cellStyle name="Normal 5 4 6 4 3" xfId="35297"/>
    <cellStyle name="Normal 5 4 6 5" xfId="35298"/>
    <cellStyle name="Normal 5 4 6 5 2" xfId="35299"/>
    <cellStyle name="Normal 5 4 6 5 3" xfId="35300"/>
    <cellStyle name="Normal 5 4 6 6" xfId="35301"/>
    <cellStyle name="Normal 5 4 6 7" xfId="35302"/>
    <cellStyle name="Normal 5 4 7" xfId="35303"/>
    <cellStyle name="Normal 5 4 7 2" xfId="35304"/>
    <cellStyle name="Normal 5 4 7 2 2" xfId="35305"/>
    <cellStyle name="Normal 5 4 7 2 3" xfId="35306"/>
    <cellStyle name="Normal 5 4 7 3" xfId="35307"/>
    <cellStyle name="Normal 5 4 7 3 2" xfId="35308"/>
    <cellStyle name="Normal 5 4 7 3 3" xfId="35309"/>
    <cellStyle name="Normal 5 4 7 4" xfId="35310"/>
    <cellStyle name="Normal 5 4 7 4 2" xfId="35311"/>
    <cellStyle name="Normal 5 4 7 4 3" xfId="35312"/>
    <cellStyle name="Normal 5 4 7 5" xfId="35313"/>
    <cellStyle name="Normal 5 4 7 5 2" xfId="35314"/>
    <cellStyle name="Normal 5 4 7 5 3" xfId="35315"/>
    <cellStyle name="Normal 5 4 7 6" xfId="35316"/>
    <cellStyle name="Normal 5 4 7 7" xfId="35317"/>
    <cellStyle name="Normal 5 4 8" xfId="35318"/>
    <cellStyle name="Normal 5 4 8 2" xfId="35319"/>
    <cellStyle name="Normal 5 4 8 2 2" xfId="35320"/>
    <cellStyle name="Normal 5 4 8 2 3" xfId="35321"/>
    <cellStyle name="Normal 5 4 8 3" xfId="35322"/>
    <cellStyle name="Normal 5 4 8 3 2" xfId="35323"/>
    <cellStyle name="Normal 5 4 8 3 3" xfId="35324"/>
    <cellStyle name="Normal 5 4 8 4" xfId="35325"/>
    <cellStyle name="Normal 5 4 8 4 2" xfId="35326"/>
    <cellStyle name="Normal 5 4 8 4 3" xfId="35327"/>
    <cellStyle name="Normal 5 4 8 5" xfId="35328"/>
    <cellStyle name="Normal 5 4 8 5 2" xfId="35329"/>
    <cellStyle name="Normal 5 4 8 5 3" xfId="35330"/>
    <cellStyle name="Normal 5 4 8 6" xfId="35331"/>
    <cellStyle name="Normal 5 4 8 7" xfId="35332"/>
    <cellStyle name="Normal 5 4 9" xfId="35333"/>
    <cellStyle name="Normal 5 4 9 2" xfId="35334"/>
    <cellStyle name="Normal 5 4 9 2 2" xfId="35335"/>
    <cellStyle name="Normal 5 4 9 2 3" xfId="35336"/>
    <cellStyle name="Normal 5 4 9 3" xfId="35337"/>
    <cellStyle name="Normal 5 4 9 3 2" xfId="35338"/>
    <cellStyle name="Normal 5 4 9 3 3" xfId="35339"/>
    <cellStyle name="Normal 5 4 9 4" xfId="35340"/>
    <cellStyle name="Normal 5 4 9 4 2" xfId="35341"/>
    <cellStyle name="Normal 5 4 9 4 3" xfId="35342"/>
    <cellStyle name="Normal 5 4 9 5" xfId="35343"/>
    <cellStyle name="Normal 5 4 9 5 2" xfId="35344"/>
    <cellStyle name="Normal 5 4 9 5 3" xfId="35345"/>
    <cellStyle name="Normal 5 4 9 6" xfId="35346"/>
    <cellStyle name="Normal 5 4 9 7" xfId="35347"/>
    <cellStyle name="Normal 5 5" xfId="1165"/>
    <cellStyle name="Normal 5 5 10" xfId="35348"/>
    <cellStyle name="Normal 5 5 10 2" xfId="35349"/>
    <cellStyle name="Normal 5 5 10 3" xfId="35350"/>
    <cellStyle name="Normal 5 5 11" xfId="35351"/>
    <cellStyle name="Normal 5 5 11 2" xfId="35352"/>
    <cellStyle name="Normal 5 5 11 3" xfId="35353"/>
    <cellStyle name="Normal 5 5 12" xfId="35354"/>
    <cellStyle name="Normal 5 5 12 2" xfId="35355"/>
    <cellStyle name="Normal 5 5 12 3" xfId="35356"/>
    <cellStyle name="Normal 5 5 13" xfId="35357"/>
    <cellStyle name="Normal 5 5 14" xfId="35358"/>
    <cellStyle name="Normal 5 5 2" xfId="1166"/>
    <cellStyle name="Normal 5 5 2 10" xfId="35359"/>
    <cellStyle name="Normal 5 5 2 11" xfId="35360"/>
    <cellStyle name="Normal 5 5 2 2" xfId="1167"/>
    <cellStyle name="Normal 5 5 2 2 2" xfId="35361"/>
    <cellStyle name="Normal 5 5 2 2 2 2" xfId="35362"/>
    <cellStyle name="Normal 5 5 2 2 2 2 2" xfId="35363"/>
    <cellStyle name="Normal 5 5 2 2 2 2 3" xfId="35364"/>
    <cellStyle name="Normal 5 5 2 2 2 3" xfId="35365"/>
    <cellStyle name="Normal 5 5 2 2 2 3 2" xfId="35366"/>
    <cellStyle name="Normal 5 5 2 2 2 3 3" xfId="35367"/>
    <cellStyle name="Normal 5 5 2 2 2 4" xfId="35368"/>
    <cellStyle name="Normal 5 5 2 2 2 4 2" xfId="35369"/>
    <cellStyle name="Normal 5 5 2 2 2 4 3" xfId="35370"/>
    <cellStyle name="Normal 5 5 2 2 2 5" xfId="35371"/>
    <cellStyle name="Normal 5 5 2 2 2 5 2" xfId="35372"/>
    <cellStyle name="Normal 5 5 2 2 2 5 3" xfId="35373"/>
    <cellStyle name="Normal 5 5 2 2 2 6" xfId="35374"/>
    <cellStyle name="Normal 5 5 2 2 2 7" xfId="35375"/>
    <cellStyle name="Normal 5 5 2 2 3" xfId="35376"/>
    <cellStyle name="Normal 5 5 2 2 3 2" xfId="35377"/>
    <cellStyle name="Normal 5 5 2 2 3 3" xfId="35378"/>
    <cellStyle name="Normal 5 5 2 2 4" xfId="35379"/>
    <cellStyle name="Normal 5 5 2 2 4 2" xfId="35380"/>
    <cellStyle name="Normal 5 5 2 2 4 3" xfId="35381"/>
    <cellStyle name="Normal 5 5 2 2 5" xfId="35382"/>
    <cellStyle name="Normal 5 5 2 2 5 2" xfId="35383"/>
    <cellStyle name="Normal 5 5 2 2 5 3" xfId="35384"/>
    <cellStyle name="Normal 5 5 2 2 6" xfId="35385"/>
    <cellStyle name="Normal 5 5 2 2 6 2" xfId="35386"/>
    <cellStyle name="Normal 5 5 2 2 6 3" xfId="35387"/>
    <cellStyle name="Normal 5 5 2 2 7" xfId="35388"/>
    <cellStyle name="Normal 5 5 2 2 8" xfId="35389"/>
    <cellStyle name="Normal 5 5 2 3" xfId="35390"/>
    <cellStyle name="Normal 5 5 2 3 2" xfId="35391"/>
    <cellStyle name="Normal 5 5 2 3 2 2" xfId="35392"/>
    <cellStyle name="Normal 5 5 2 3 2 3" xfId="35393"/>
    <cellStyle name="Normal 5 5 2 3 3" xfId="35394"/>
    <cellStyle name="Normal 5 5 2 3 3 2" xfId="35395"/>
    <cellStyle name="Normal 5 5 2 3 3 3" xfId="35396"/>
    <cellStyle name="Normal 5 5 2 3 4" xfId="35397"/>
    <cellStyle name="Normal 5 5 2 3 4 2" xfId="35398"/>
    <cellStyle name="Normal 5 5 2 3 4 3" xfId="35399"/>
    <cellStyle name="Normal 5 5 2 3 5" xfId="35400"/>
    <cellStyle name="Normal 5 5 2 3 5 2" xfId="35401"/>
    <cellStyle name="Normal 5 5 2 3 5 3" xfId="35402"/>
    <cellStyle name="Normal 5 5 2 3 6" xfId="35403"/>
    <cellStyle name="Normal 5 5 2 3 7" xfId="35404"/>
    <cellStyle name="Normal 5 5 2 4" xfId="35405"/>
    <cellStyle name="Normal 5 5 2 4 2" xfId="35406"/>
    <cellStyle name="Normal 5 5 2 4 2 2" xfId="35407"/>
    <cellStyle name="Normal 5 5 2 4 2 3" xfId="35408"/>
    <cellStyle name="Normal 5 5 2 4 3" xfId="35409"/>
    <cellStyle name="Normal 5 5 2 4 3 2" xfId="35410"/>
    <cellStyle name="Normal 5 5 2 4 3 3" xfId="35411"/>
    <cellStyle name="Normal 5 5 2 4 4" xfId="35412"/>
    <cellStyle name="Normal 5 5 2 4 4 2" xfId="35413"/>
    <cellStyle name="Normal 5 5 2 4 4 3" xfId="35414"/>
    <cellStyle name="Normal 5 5 2 4 5" xfId="35415"/>
    <cellStyle name="Normal 5 5 2 4 5 2" xfId="35416"/>
    <cellStyle name="Normal 5 5 2 4 5 3" xfId="35417"/>
    <cellStyle name="Normal 5 5 2 4 6" xfId="35418"/>
    <cellStyle name="Normal 5 5 2 4 7" xfId="35419"/>
    <cellStyle name="Normal 5 5 2 5" xfId="35420"/>
    <cellStyle name="Normal 5 5 2 5 2" xfId="35421"/>
    <cellStyle name="Normal 5 5 2 5 2 2" xfId="35422"/>
    <cellStyle name="Normal 5 5 2 5 2 3" xfId="35423"/>
    <cellStyle name="Normal 5 5 2 5 3" xfId="35424"/>
    <cellStyle name="Normal 5 5 2 5 3 2" xfId="35425"/>
    <cellStyle name="Normal 5 5 2 5 3 3" xfId="35426"/>
    <cellStyle name="Normal 5 5 2 5 4" xfId="35427"/>
    <cellStyle name="Normal 5 5 2 5 4 2" xfId="35428"/>
    <cellStyle name="Normal 5 5 2 5 4 3" xfId="35429"/>
    <cellStyle name="Normal 5 5 2 5 5" xfId="35430"/>
    <cellStyle name="Normal 5 5 2 5 5 2" xfId="35431"/>
    <cellStyle name="Normal 5 5 2 5 5 3" xfId="35432"/>
    <cellStyle name="Normal 5 5 2 5 6" xfId="35433"/>
    <cellStyle name="Normal 5 5 2 5 7" xfId="35434"/>
    <cellStyle name="Normal 5 5 2 6" xfId="35435"/>
    <cellStyle name="Normal 5 5 2 6 2" xfId="35436"/>
    <cellStyle name="Normal 5 5 2 6 3" xfId="35437"/>
    <cellStyle name="Normal 5 5 2 7" xfId="35438"/>
    <cellStyle name="Normal 5 5 2 7 2" xfId="35439"/>
    <cellStyle name="Normal 5 5 2 7 3" xfId="35440"/>
    <cellStyle name="Normal 5 5 2 8" xfId="35441"/>
    <cellStyle name="Normal 5 5 2 8 2" xfId="35442"/>
    <cellStyle name="Normal 5 5 2 8 3" xfId="35443"/>
    <cellStyle name="Normal 5 5 2 9" xfId="35444"/>
    <cellStyle name="Normal 5 5 2 9 2" xfId="35445"/>
    <cellStyle name="Normal 5 5 2 9 3" xfId="35446"/>
    <cellStyle name="Normal 5 5 3" xfId="1168"/>
    <cellStyle name="Normal 5 5 3 2" xfId="35447"/>
    <cellStyle name="Normal 5 5 3 2 2" xfId="35448"/>
    <cellStyle name="Normal 5 5 3 2 2 2" xfId="35449"/>
    <cellStyle name="Normal 5 5 3 2 2 3" xfId="35450"/>
    <cellStyle name="Normal 5 5 3 2 3" xfId="35451"/>
    <cellStyle name="Normal 5 5 3 2 3 2" xfId="35452"/>
    <cellStyle name="Normal 5 5 3 2 3 3" xfId="35453"/>
    <cellStyle name="Normal 5 5 3 2 4" xfId="35454"/>
    <cellStyle name="Normal 5 5 3 2 4 2" xfId="35455"/>
    <cellStyle name="Normal 5 5 3 2 4 3" xfId="35456"/>
    <cellStyle name="Normal 5 5 3 2 5" xfId="35457"/>
    <cellStyle name="Normal 5 5 3 2 5 2" xfId="35458"/>
    <cellStyle name="Normal 5 5 3 2 5 3" xfId="35459"/>
    <cellStyle name="Normal 5 5 3 2 6" xfId="35460"/>
    <cellStyle name="Normal 5 5 3 2 7" xfId="35461"/>
    <cellStyle name="Normal 5 5 3 3" xfId="35462"/>
    <cellStyle name="Normal 5 5 3 3 2" xfId="35463"/>
    <cellStyle name="Normal 5 5 3 3 3" xfId="35464"/>
    <cellStyle name="Normal 5 5 3 4" xfId="35465"/>
    <cellStyle name="Normal 5 5 3 4 2" xfId="35466"/>
    <cellStyle name="Normal 5 5 3 4 3" xfId="35467"/>
    <cellStyle name="Normal 5 5 3 5" xfId="35468"/>
    <cellStyle name="Normal 5 5 3 5 2" xfId="35469"/>
    <cellStyle name="Normal 5 5 3 5 3" xfId="35470"/>
    <cellStyle name="Normal 5 5 3 6" xfId="35471"/>
    <cellStyle name="Normal 5 5 3 6 2" xfId="35472"/>
    <cellStyle name="Normal 5 5 3 6 3" xfId="35473"/>
    <cellStyle name="Normal 5 5 3 7" xfId="35474"/>
    <cellStyle name="Normal 5 5 3 8" xfId="35475"/>
    <cellStyle name="Normal 5 5 4" xfId="35476"/>
    <cellStyle name="Normal 5 5 4 2" xfId="35477"/>
    <cellStyle name="Normal 5 5 4 2 2" xfId="35478"/>
    <cellStyle name="Normal 5 5 4 2 2 2" xfId="35479"/>
    <cellStyle name="Normal 5 5 4 2 2 3" xfId="35480"/>
    <cellStyle name="Normal 5 5 4 2 3" xfId="35481"/>
    <cellStyle name="Normal 5 5 4 2 3 2" xfId="35482"/>
    <cellStyle name="Normal 5 5 4 2 3 3" xfId="35483"/>
    <cellStyle name="Normal 5 5 4 2 4" xfId="35484"/>
    <cellStyle name="Normal 5 5 4 2 4 2" xfId="35485"/>
    <cellStyle name="Normal 5 5 4 2 4 3" xfId="35486"/>
    <cellStyle name="Normal 5 5 4 2 5" xfId="35487"/>
    <cellStyle name="Normal 5 5 4 2 5 2" xfId="35488"/>
    <cellStyle name="Normal 5 5 4 2 5 3" xfId="35489"/>
    <cellStyle name="Normal 5 5 4 2 6" xfId="35490"/>
    <cellStyle name="Normal 5 5 4 2 7" xfId="35491"/>
    <cellStyle name="Normal 5 5 4 3" xfId="35492"/>
    <cellStyle name="Normal 5 5 4 3 2" xfId="35493"/>
    <cellStyle name="Normal 5 5 4 3 3" xfId="35494"/>
    <cellStyle name="Normal 5 5 4 4" xfId="35495"/>
    <cellStyle name="Normal 5 5 4 4 2" xfId="35496"/>
    <cellStyle name="Normal 5 5 4 4 3" xfId="35497"/>
    <cellStyle name="Normal 5 5 4 5" xfId="35498"/>
    <cellStyle name="Normal 5 5 4 5 2" xfId="35499"/>
    <cellStyle name="Normal 5 5 4 5 3" xfId="35500"/>
    <cellStyle name="Normal 5 5 4 6" xfId="35501"/>
    <cellStyle name="Normal 5 5 4 6 2" xfId="35502"/>
    <cellStyle name="Normal 5 5 4 6 3" xfId="35503"/>
    <cellStyle name="Normal 5 5 4 7" xfId="35504"/>
    <cellStyle name="Normal 5 5 4 8" xfId="35505"/>
    <cellStyle name="Normal 5 5 5" xfId="35506"/>
    <cellStyle name="Normal 5 5 5 2" xfId="35507"/>
    <cellStyle name="Normal 5 5 5 2 2" xfId="35508"/>
    <cellStyle name="Normal 5 5 5 2 3" xfId="35509"/>
    <cellStyle name="Normal 5 5 5 3" xfId="35510"/>
    <cellStyle name="Normal 5 5 5 3 2" xfId="35511"/>
    <cellStyle name="Normal 5 5 5 3 3" xfId="35512"/>
    <cellStyle name="Normal 5 5 5 4" xfId="35513"/>
    <cellStyle name="Normal 5 5 5 4 2" xfId="35514"/>
    <cellStyle name="Normal 5 5 5 4 3" xfId="35515"/>
    <cellStyle name="Normal 5 5 5 5" xfId="35516"/>
    <cellStyle name="Normal 5 5 5 5 2" xfId="35517"/>
    <cellStyle name="Normal 5 5 5 5 3" xfId="35518"/>
    <cellStyle name="Normal 5 5 5 6" xfId="35519"/>
    <cellStyle name="Normal 5 5 5 7" xfId="35520"/>
    <cellStyle name="Normal 5 5 6" xfId="35521"/>
    <cellStyle name="Normal 5 5 6 2" xfId="35522"/>
    <cellStyle name="Normal 5 5 6 2 2" xfId="35523"/>
    <cellStyle name="Normal 5 5 6 2 3" xfId="35524"/>
    <cellStyle name="Normal 5 5 6 3" xfId="35525"/>
    <cellStyle name="Normal 5 5 6 3 2" xfId="35526"/>
    <cellStyle name="Normal 5 5 6 3 3" xfId="35527"/>
    <cellStyle name="Normal 5 5 6 4" xfId="35528"/>
    <cellStyle name="Normal 5 5 6 4 2" xfId="35529"/>
    <cellStyle name="Normal 5 5 6 4 3" xfId="35530"/>
    <cellStyle name="Normal 5 5 6 5" xfId="35531"/>
    <cellStyle name="Normal 5 5 6 5 2" xfId="35532"/>
    <cellStyle name="Normal 5 5 6 5 3" xfId="35533"/>
    <cellStyle name="Normal 5 5 6 6" xfId="35534"/>
    <cellStyle name="Normal 5 5 6 7" xfId="35535"/>
    <cellStyle name="Normal 5 5 7" xfId="35536"/>
    <cellStyle name="Normal 5 5 7 2" xfId="35537"/>
    <cellStyle name="Normal 5 5 7 2 2" xfId="35538"/>
    <cellStyle name="Normal 5 5 7 2 3" xfId="35539"/>
    <cellStyle name="Normal 5 5 7 3" xfId="35540"/>
    <cellStyle name="Normal 5 5 7 3 2" xfId="35541"/>
    <cellStyle name="Normal 5 5 7 3 3" xfId="35542"/>
    <cellStyle name="Normal 5 5 7 4" xfId="35543"/>
    <cellStyle name="Normal 5 5 7 4 2" xfId="35544"/>
    <cellStyle name="Normal 5 5 7 4 3" xfId="35545"/>
    <cellStyle name="Normal 5 5 7 5" xfId="35546"/>
    <cellStyle name="Normal 5 5 7 5 2" xfId="35547"/>
    <cellStyle name="Normal 5 5 7 5 3" xfId="35548"/>
    <cellStyle name="Normal 5 5 7 6" xfId="35549"/>
    <cellStyle name="Normal 5 5 7 7" xfId="35550"/>
    <cellStyle name="Normal 5 5 8" xfId="35551"/>
    <cellStyle name="Normal 5 5 8 2" xfId="35552"/>
    <cellStyle name="Normal 5 5 8 2 2" xfId="35553"/>
    <cellStyle name="Normal 5 5 8 2 3" xfId="35554"/>
    <cellStyle name="Normal 5 5 8 3" xfId="35555"/>
    <cellStyle name="Normal 5 5 8 3 2" xfId="35556"/>
    <cellStyle name="Normal 5 5 8 3 3" xfId="35557"/>
    <cellStyle name="Normal 5 5 8 4" xfId="35558"/>
    <cellStyle name="Normal 5 5 8 4 2" xfId="35559"/>
    <cellStyle name="Normal 5 5 8 4 3" xfId="35560"/>
    <cellStyle name="Normal 5 5 8 5" xfId="35561"/>
    <cellStyle name="Normal 5 5 8 5 2" xfId="35562"/>
    <cellStyle name="Normal 5 5 8 5 3" xfId="35563"/>
    <cellStyle name="Normal 5 5 8 6" xfId="35564"/>
    <cellStyle name="Normal 5 5 8 7" xfId="35565"/>
    <cellStyle name="Normal 5 5 9" xfId="35566"/>
    <cellStyle name="Normal 5 5 9 2" xfId="35567"/>
    <cellStyle name="Normal 5 5 9 3" xfId="35568"/>
    <cellStyle name="Normal 5 6" xfId="1169"/>
    <cellStyle name="Normal 5 6 10" xfId="35569"/>
    <cellStyle name="Normal 5 6 11" xfId="35570"/>
    <cellStyle name="Normal 5 6 2" xfId="1170"/>
    <cellStyle name="Normal 5 6 2 2" xfId="1171"/>
    <cellStyle name="Normal 5 6 2 2 2" xfId="35571"/>
    <cellStyle name="Normal 5 6 2 2 2 2" xfId="35572"/>
    <cellStyle name="Normal 5 6 2 2 2 3" xfId="35573"/>
    <cellStyle name="Normal 5 6 2 2 3" xfId="35574"/>
    <cellStyle name="Normal 5 6 2 2 3 2" xfId="35575"/>
    <cellStyle name="Normal 5 6 2 2 3 3" xfId="35576"/>
    <cellStyle name="Normal 5 6 2 2 4" xfId="35577"/>
    <cellStyle name="Normal 5 6 2 2 4 2" xfId="35578"/>
    <cellStyle name="Normal 5 6 2 2 4 3" xfId="35579"/>
    <cellStyle name="Normal 5 6 2 2 5" xfId="35580"/>
    <cellStyle name="Normal 5 6 2 2 5 2" xfId="35581"/>
    <cellStyle name="Normal 5 6 2 2 5 3" xfId="35582"/>
    <cellStyle name="Normal 5 6 2 2 6" xfId="35583"/>
    <cellStyle name="Normal 5 6 2 2 7" xfId="35584"/>
    <cellStyle name="Normal 5 6 2 3" xfId="35585"/>
    <cellStyle name="Normal 5 6 2 3 2" xfId="35586"/>
    <cellStyle name="Normal 5 6 2 3 3" xfId="35587"/>
    <cellStyle name="Normal 5 6 2 4" xfId="35588"/>
    <cellStyle name="Normal 5 6 2 4 2" xfId="35589"/>
    <cellStyle name="Normal 5 6 2 4 3" xfId="35590"/>
    <cellStyle name="Normal 5 6 2 5" xfId="35591"/>
    <cellStyle name="Normal 5 6 2 5 2" xfId="35592"/>
    <cellStyle name="Normal 5 6 2 5 3" xfId="35593"/>
    <cellStyle name="Normal 5 6 2 6" xfId="35594"/>
    <cellStyle name="Normal 5 6 2 6 2" xfId="35595"/>
    <cellStyle name="Normal 5 6 2 6 3" xfId="35596"/>
    <cellStyle name="Normal 5 6 2 7" xfId="35597"/>
    <cellStyle name="Normal 5 6 2 8" xfId="35598"/>
    <cellStyle name="Normal 5 6 3" xfId="1172"/>
    <cellStyle name="Normal 5 6 3 2" xfId="35599"/>
    <cellStyle name="Normal 5 6 3 2 2" xfId="35600"/>
    <cellStyle name="Normal 5 6 3 2 3" xfId="35601"/>
    <cellStyle name="Normal 5 6 3 3" xfId="35602"/>
    <cellStyle name="Normal 5 6 3 3 2" xfId="35603"/>
    <cellStyle name="Normal 5 6 3 3 3" xfId="35604"/>
    <cellStyle name="Normal 5 6 3 4" xfId="35605"/>
    <cellStyle name="Normal 5 6 3 4 2" xfId="35606"/>
    <cellStyle name="Normal 5 6 3 4 3" xfId="35607"/>
    <cellStyle name="Normal 5 6 3 5" xfId="35608"/>
    <cellStyle name="Normal 5 6 3 5 2" xfId="35609"/>
    <cellStyle name="Normal 5 6 3 5 3" xfId="35610"/>
    <cellStyle name="Normal 5 6 3 6" xfId="35611"/>
    <cellStyle name="Normal 5 6 3 7" xfId="35612"/>
    <cellStyle name="Normal 5 6 4" xfId="35613"/>
    <cellStyle name="Normal 5 6 4 2" xfId="35614"/>
    <cellStyle name="Normal 5 6 4 2 2" xfId="35615"/>
    <cellStyle name="Normal 5 6 4 2 3" xfId="35616"/>
    <cellStyle name="Normal 5 6 4 3" xfId="35617"/>
    <cellStyle name="Normal 5 6 4 3 2" xfId="35618"/>
    <cellStyle name="Normal 5 6 4 3 3" xfId="35619"/>
    <cellStyle name="Normal 5 6 4 4" xfId="35620"/>
    <cellStyle name="Normal 5 6 4 4 2" xfId="35621"/>
    <cellStyle name="Normal 5 6 4 4 3" xfId="35622"/>
    <cellStyle name="Normal 5 6 4 5" xfId="35623"/>
    <cellStyle name="Normal 5 6 4 5 2" xfId="35624"/>
    <cellStyle name="Normal 5 6 4 5 3" xfId="35625"/>
    <cellStyle name="Normal 5 6 4 6" xfId="35626"/>
    <cellStyle name="Normal 5 6 4 7" xfId="35627"/>
    <cellStyle name="Normal 5 6 5" xfId="35628"/>
    <cellStyle name="Normal 5 6 5 2" xfId="35629"/>
    <cellStyle name="Normal 5 6 5 2 2" xfId="35630"/>
    <cellStyle name="Normal 5 6 5 2 3" xfId="35631"/>
    <cellStyle name="Normal 5 6 5 3" xfId="35632"/>
    <cellStyle name="Normal 5 6 5 3 2" xfId="35633"/>
    <cellStyle name="Normal 5 6 5 3 3" xfId="35634"/>
    <cellStyle name="Normal 5 6 5 4" xfId="35635"/>
    <cellStyle name="Normal 5 6 5 4 2" xfId="35636"/>
    <cellStyle name="Normal 5 6 5 4 3" xfId="35637"/>
    <cellStyle name="Normal 5 6 5 5" xfId="35638"/>
    <cellStyle name="Normal 5 6 5 5 2" xfId="35639"/>
    <cellStyle name="Normal 5 6 5 5 3" xfId="35640"/>
    <cellStyle name="Normal 5 6 5 6" xfId="35641"/>
    <cellStyle name="Normal 5 6 5 7" xfId="35642"/>
    <cellStyle name="Normal 5 6 6" xfId="35643"/>
    <cellStyle name="Normal 5 6 6 2" xfId="35644"/>
    <cellStyle name="Normal 5 6 6 3" xfId="35645"/>
    <cellStyle name="Normal 5 6 7" xfId="35646"/>
    <cellStyle name="Normal 5 6 7 2" xfId="35647"/>
    <cellStyle name="Normal 5 6 7 3" xfId="35648"/>
    <cellStyle name="Normal 5 6 8" xfId="35649"/>
    <cellStyle name="Normal 5 6 8 2" xfId="35650"/>
    <cellStyle name="Normal 5 6 8 3" xfId="35651"/>
    <cellStyle name="Normal 5 6 9" xfId="35652"/>
    <cellStyle name="Normal 5 6 9 2" xfId="35653"/>
    <cellStyle name="Normal 5 6 9 3" xfId="35654"/>
    <cellStyle name="Normal 5 7" xfId="35655"/>
    <cellStyle name="Normal 5 7 2" xfId="35656"/>
    <cellStyle name="Normal 5 7 2 2" xfId="35657"/>
    <cellStyle name="Normal 5 7 2 2 2" xfId="35658"/>
    <cellStyle name="Normal 5 7 2 2 3" xfId="35659"/>
    <cellStyle name="Normal 5 7 2 3" xfId="35660"/>
    <cellStyle name="Normal 5 7 2 3 2" xfId="35661"/>
    <cellStyle name="Normal 5 7 2 3 3" xfId="35662"/>
    <cellStyle name="Normal 5 7 2 4" xfId="35663"/>
    <cellStyle name="Normal 5 7 2 4 2" xfId="35664"/>
    <cellStyle name="Normal 5 7 2 4 3" xfId="35665"/>
    <cellStyle name="Normal 5 7 2 5" xfId="35666"/>
    <cellStyle name="Normal 5 7 2 5 2" xfId="35667"/>
    <cellStyle name="Normal 5 7 2 5 3" xfId="35668"/>
    <cellStyle name="Normal 5 7 2 6" xfId="35669"/>
    <cellStyle name="Normal 5 7 2 7" xfId="35670"/>
    <cellStyle name="Normal 5 7 3" xfId="35671"/>
    <cellStyle name="Normal 5 7 3 2" xfId="35672"/>
    <cellStyle name="Normal 5 7 3 3" xfId="35673"/>
    <cellStyle name="Normal 5 7 4" xfId="35674"/>
    <cellStyle name="Normal 5 7 4 2" xfId="35675"/>
    <cellStyle name="Normal 5 7 4 3" xfId="35676"/>
    <cellStyle name="Normal 5 7 5" xfId="35677"/>
    <cellStyle name="Normal 5 7 5 2" xfId="35678"/>
    <cellStyle name="Normal 5 7 5 3" xfId="35679"/>
    <cellStyle name="Normal 5 7 6" xfId="35680"/>
    <cellStyle name="Normal 5 7 6 2" xfId="35681"/>
    <cellStyle name="Normal 5 7 6 3" xfId="35682"/>
    <cellStyle name="Normal 5 7 7" xfId="35683"/>
    <cellStyle name="Normal 5 7 8" xfId="35684"/>
    <cellStyle name="Normal 5 8" xfId="35685"/>
    <cellStyle name="Normal 5 8 2" xfId="35686"/>
    <cellStyle name="Normal 5 8 2 2" xfId="35687"/>
    <cellStyle name="Normal 5 8 2 2 2" xfId="35688"/>
    <cellStyle name="Normal 5 8 2 2 3" xfId="35689"/>
    <cellStyle name="Normal 5 8 2 3" xfId="35690"/>
    <cellStyle name="Normal 5 8 2 3 2" xfId="35691"/>
    <cellStyle name="Normal 5 8 2 3 3" xfId="35692"/>
    <cellStyle name="Normal 5 8 2 4" xfId="35693"/>
    <cellStyle name="Normal 5 8 2 4 2" xfId="35694"/>
    <cellStyle name="Normal 5 8 2 4 3" xfId="35695"/>
    <cellStyle name="Normal 5 8 2 5" xfId="35696"/>
    <cellStyle name="Normal 5 8 2 5 2" xfId="35697"/>
    <cellStyle name="Normal 5 8 2 5 3" xfId="35698"/>
    <cellStyle name="Normal 5 8 2 6" xfId="35699"/>
    <cellStyle name="Normal 5 8 2 7" xfId="35700"/>
    <cellStyle name="Normal 5 8 3" xfId="35701"/>
    <cellStyle name="Normal 5 8 3 2" xfId="35702"/>
    <cellStyle name="Normal 5 8 3 3" xfId="35703"/>
    <cellStyle name="Normal 5 8 4" xfId="35704"/>
    <cellStyle name="Normal 5 8 4 2" xfId="35705"/>
    <cellStyle name="Normal 5 8 4 3" xfId="35706"/>
    <cellStyle name="Normal 5 8 5" xfId="35707"/>
    <cellStyle name="Normal 5 8 5 2" xfId="35708"/>
    <cellStyle name="Normal 5 8 5 3" xfId="35709"/>
    <cellStyle name="Normal 5 8 6" xfId="35710"/>
    <cellStyle name="Normal 5 8 6 2" xfId="35711"/>
    <cellStyle name="Normal 5 8 6 3" xfId="35712"/>
    <cellStyle name="Normal 5 8 7" xfId="35713"/>
    <cellStyle name="Normal 5 8 8" xfId="35714"/>
    <cellStyle name="Normal 5 8 9" xfId="47167"/>
    <cellStyle name="Normal 5 9" xfId="35715"/>
    <cellStyle name="Normal 5 9 2" xfId="35716"/>
    <cellStyle name="Normal 5 9 2 2" xfId="35717"/>
    <cellStyle name="Normal 5 9 2 2 2" xfId="35718"/>
    <cellStyle name="Normal 5 9 2 2 3" xfId="35719"/>
    <cellStyle name="Normal 5 9 2 3" xfId="35720"/>
    <cellStyle name="Normal 5 9 2 3 2" xfId="35721"/>
    <cellStyle name="Normal 5 9 2 3 3" xfId="35722"/>
    <cellStyle name="Normal 5 9 2 4" xfId="35723"/>
    <cellStyle name="Normal 5 9 2 4 2" xfId="35724"/>
    <cellStyle name="Normal 5 9 2 4 3" xfId="35725"/>
    <cellStyle name="Normal 5 9 2 5" xfId="35726"/>
    <cellStyle name="Normal 5 9 2 5 2" xfId="35727"/>
    <cellStyle name="Normal 5 9 2 5 3" xfId="35728"/>
    <cellStyle name="Normal 5 9 2 6" xfId="35729"/>
    <cellStyle name="Normal 5 9 2 7" xfId="35730"/>
    <cellStyle name="Normal 5 9 3" xfId="35731"/>
    <cellStyle name="Normal 5 9 3 2" xfId="35732"/>
    <cellStyle name="Normal 5 9 3 3" xfId="35733"/>
    <cellStyle name="Normal 5 9 4" xfId="35734"/>
    <cellStyle name="Normal 5 9 4 2" xfId="35735"/>
    <cellStyle name="Normal 5 9 4 3" xfId="35736"/>
    <cellStyle name="Normal 5 9 5" xfId="35737"/>
    <cellStyle name="Normal 5 9 5 2" xfId="35738"/>
    <cellStyle name="Normal 5 9 5 3" xfId="35739"/>
    <cellStyle name="Normal 5 9 6" xfId="35740"/>
    <cellStyle name="Normal 5 9 6 2" xfId="35741"/>
    <cellStyle name="Normal 5 9 6 3" xfId="35742"/>
    <cellStyle name="Normal 5 9 7" xfId="35743"/>
    <cellStyle name="Normal 5 9 8" xfId="35744"/>
    <cellStyle name="Normal 50" xfId="35745"/>
    <cellStyle name="Normal 51" xfId="35746"/>
    <cellStyle name="Normal 52" xfId="35747"/>
    <cellStyle name="Normal 53" xfId="35748"/>
    <cellStyle name="Normal 54" xfId="35749"/>
    <cellStyle name="Normal 55" xfId="35750"/>
    <cellStyle name="Normal 56" xfId="35751"/>
    <cellStyle name="Normal 56 2" xfId="35752"/>
    <cellStyle name="Normal 57" xfId="35753"/>
    <cellStyle name="Normal 57 2" xfId="35754"/>
    <cellStyle name="Normal 58" xfId="35755"/>
    <cellStyle name="Normal 58 2" xfId="35756"/>
    <cellStyle name="Normal 59" xfId="35757"/>
    <cellStyle name="Normal 59 2" xfId="35758"/>
    <cellStyle name="Normal 6" xfId="1173"/>
    <cellStyle name="Normal 6 10" xfId="35759"/>
    <cellStyle name="Normal 6 10 2" xfId="35760"/>
    <cellStyle name="Normal 6 11" xfId="35761"/>
    <cellStyle name="Normal 6 11 2" xfId="35762"/>
    <cellStyle name="Normal 6 12" xfId="35763"/>
    <cellStyle name="Normal 6 2" xfId="1174"/>
    <cellStyle name="Normal 6 2 2" xfId="1175"/>
    <cellStyle name="Normal 6 2 2 2" xfId="35766"/>
    <cellStyle name="Normal 6 2 2 2 2" xfId="35767"/>
    <cellStyle name="Normal 6 2 2 2 2 2" xfId="35768"/>
    <cellStyle name="Normal 6 2 2 2 3" xfId="35769"/>
    <cellStyle name="Normal 6 2 2 2 3 2" xfId="35770"/>
    <cellStyle name="Normal 6 2 2 2 4" xfId="35771"/>
    <cellStyle name="Normal 6 2 2 3" xfId="35772"/>
    <cellStyle name="Normal 6 2 2 3 2" xfId="35773"/>
    <cellStyle name="Normal 6 2 2 4" xfId="35774"/>
    <cellStyle name="Normal 6 2 2 4 2" xfId="35775"/>
    <cellStyle name="Normal 6 2 2 5" xfId="35776"/>
    <cellStyle name="Normal 6 2 2 6" xfId="35777"/>
    <cellStyle name="Normal 6 2 2 7" xfId="35765"/>
    <cellStyle name="Normal 6 2 3" xfId="1176"/>
    <cellStyle name="Normal 6 2 3 2" xfId="1177"/>
    <cellStyle name="Normal 6 2 3 2 2" xfId="1178"/>
    <cellStyle name="Normal 6 2 3 2 3" xfId="35780"/>
    <cellStyle name="Normal 6 2 3 2 4" xfId="35779"/>
    <cellStyle name="Normal 6 2 3 3" xfId="1179"/>
    <cellStyle name="Normal 6 2 3 3 2" xfId="35782"/>
    <cellStyle name="Normal 6 2 3 3 2 2" xfId="35783"/>
    <cellStyle name="Normal 6 2 3 3 3" xfId="35784"/>
    <cellStyle name="Normal 6 2 3 3 4" xfId="35781"/>
    <cellStyle name="Normal 6 2 3 4" xfId="35785"/>
    <cellStyle name="Normal 6 2 3 5" xfId="35786"/>
    <cellStyle name="Normal 6 2 3 6" xfId="35778"/>
    <cellStyle name="Normal 6 2 4" xfId="1180"/>
    <cellStyle name="Normal 6 2 4 2" xfId="1181"/>
    <cellStyle name="Normal 6 2 5" xfId="1182"/>
    <cellStyle name="Normal 6 2 5 2" xfId="35787"/>
    <cellStyle name="Normal 6 2 6" xfId="35788"/>
    <cellStyle name="Normal 6 2 7" xfId="35789"/>
    <cellStyle name="Normal 6 2 8" xfId="35790"/>
    <cellStyle name="Normal 6 2 9" xfId="35764"/>
    <cellStyle name="Normal 6 3" xfId="1183"/>
    <cellStyle name="Normal 6 3 2" xfId="1184"/>
    <cellStyle name="Normal 6 3 2 2" xfId="1185"/>
    <cellStyle name="Normal 6 3 2 2 2" xfId="1186"/>
    <cellStyle name="Normal 6 3 2 2 2 2" xfId="1187"/>
    <cellStyle name="Normal 6 3 2 2 2 3" xfId="35794"/>
    <cellStyle name="Normal 6 3 2 2 3" xfId="1188"/>
    <cellStyle name="Normal 6 3 2 2 3 2" xfId="35796"/>
    <cellStyle name="Normal 6 3 2 2 3 2 2" xfId="35797"/>
    <cellStyle name="Normal 6 3 2 2 3 3" xfId="35798"/>
    <cellStyle name="Normal 6 3 2 2 3 4" xfId="35795"/>
    <cellStyle name="Normal 6 3 2 2 4" xfId="35799"/>
    <cellStyle name="Normal 6 3 2 2 5" xfId="35793"/>
    <cellStyle name="Normal 6 3 2 3" xfId="1189"/>
    <cellStyle name="Normal 6 3 2 3 2" xfId="1190"/>
    <cellStyle name="Normal 6 3 2 3 2 2" xfId="1191"/>
    <cellStyle name="Normal 6 3 2 3 3" xfId="1192"/>
    <cellStyle name="Normal 6 3 2 4" xfId="1193"/>
    <cellStyle name="Normal 6 3 2 4 2" xfId="1194"/>
    <cellStyle name="Normal 6 3 2 5" xfId="1195"/>
    <cellStyle name="Normal 6 3 2 6" xfId="35792"/>
    <cellStyle name="Normal 6 3 3" xfId="1196"/>
    <cellStyle name="Normal 6 3 3 2" xfId="1197"/>
    <cellStyle name="Normal 6 3 3 2 2" xfId="1198"/>
    <cellStyle name="Normal 6 3 3 3" xfId="1199"/>
    <cellStyle name="Normal 6 3 3 3 2" xfId="35801"/>
    <cellStyle name="Normal 6 3 3 4" xfId="35802"/>
    <cellStyle name="Normal 6 3 3 5" xfId="35803"/>
    <cellStyle name="Normal 6 3 3 6" xfId="35800"/>
    <cellStyle name="Normal 6 3 4" xfId="1200"/>
    <cellStyle name="Normal 6 3 4 2" xfId="1201"/>
    <cellStyle name="Normal 6 3 4 2 2" xfId="1202"/>
    <cellStyle name="Normal 6 3 4 3" xfId="1203"/>
    <cellStyle name="Normal 6 3 5" xfId="1204"/>
    <cellStyle name="Normal 6 3 5 2" xfId="1205"/>
    <cellStyle name="Normal 6 3 6" xfId="1206"/>
    <cellStyle name="Normal 6 3 7" xfId="35804"/>
    <cellStyle name="Normal 6 3 8" xfId="35805"/>
    <cellStyle name="Normal 6 3 9" xfId="35791"/>
    <cellStyle name="Normal 6 4" xfId="1207"/>
    <cellStyle name="Normal 6 4 2" xfId="1208"/>
    <cellStyle name="Normal 6 4 2 2" xfId="1209"/>
    <cellStyle name="Normal 6 4 2 2 2" xfId="1210"/>
    <cellStyle name="Normal 6 4 2 2 2 2" xfId="1211"/>
    <cellStyle name="Normal 6 4 2 2 3" xfId="1212"/>
    <cellStyle name="Normal 6 4 2 3" xfId="1213"/>
    <cellStyle name="Normal 6 4 2 3 2" xfId="1214"/>
    <cellStyle name="Normal 6 4 2 4" xfId="1215"/>
    <cellStyle name="Normal 6 4 3" xfId="1216"/>
    <cellStyle name="Normal 6 4 3 2" xfId="1217"/>
    <cellStyle name="Normal 6 4 3 2 2" xfId="1218"/>
    <cellStyle name="Normal 6 4 3 3" xfId="1219"/>
    <cellStyle name="Normal 6 4 4" xfId="1220"/>
    <cellStyle name="Normal 6 4 4 2" xfId="1221"/>
    <cellStyle name="Normal 6 4 5" xfId="1222"/>
    <cellStyle name="Normal 6 4 5 2" xfId="35806"/>
    <cellStyle name="Normal 6 4 6" xfId="35807"/>
    <cellStyle name="Normal 6 4 7" xfId="35808"/>
    <cellStyle name="Normal 6 4 8" xfId="35809"/>
    <cellStyle name="Normal 6 5" xfId="1223"/>
    <cellStyle name="Normal 6 5 2" xfId="1224"/>
    <cellStyle name="Normal 6 5 2 2" xfId="1225"/>
    <cellStyle name="Normal 6 5 2 2 2" xfId="1226"/>
    <cellStyle name="Normal 6 5 2 3" xfId="1227"/>
    <cellStyle name="Normal 6 5 2 3 2" xfId="35810"/>
    <cellStyle name="Normal 6 5 2 4" xfId="35811"/>
    <cellStyle name="Normal 6 5 3" xfId="1228"/>
    <cellStyle name="Normal 6 5 3 2" xfId="1229"/>
    <cellStyle name="Normal 6 5 3 2 2" xfId="35812"/>
    <cellStyle name="Normal 6 5 3 3" xfId="35813"/>
    <cellStyle name="Normal 6 5 4" xfId="1230"/>
    <cellStyle name="Normal 6 5 4 2" xfId="35814"/>
    <cellStyle name="Normal 6 5 5" xfId="35815"/>
    <cellStyle name="Normal 6 5 5 2" xfId="35816"/>
    <cellStyle name="Normal 6 5 6" xfId="35817"/>
    <cellStyle name="Normal 6 6" xfId="1231"/>
    <cellStyle name="Normal 6 6 2" xfId="1232"/>
    <cellStyle name="Normal 6 6 2 2" xfId="1233"/>
    <cellStyle name="Normal 6 6 2 2 2" xfId="35818"/>
    <cellStyle name="Normal 6 6 2 3" xfId="35819"/>
    <cellStyle name="Normal 6 6 2 3 2" xfId="35820"/>
    <cellStyle name="Normal 6 6 2 4" xfId="35821"/>
    <cellStyle name="Normal 6 6 3" xfId="1234"/>
    <cellStyle name="Normal 6 6 3 2" xfId="35822"/>
    <cellStyle name="Normal 6 6 3 2 2" xfId="35823"/>
    <cellStyle name="Normal 6 6 3 3" xfId="35824"/>
    <cellStyle name="Normal 6 6 4" xfId="35825"/>
    <cellStyle name="Normal 6 6 4 2" xfId="35826"/>
    <cellStyle name="Normal 6 6 5" xfId="35827"/>
    <cellStyle name="Normal 6 6 5 2" xfId="35828"/>
    <cellStyle name="Normal 6 6 6" xfId="35829"/>
    <cellStyle name="Normal 6 7" xfId="1235"/>
    <cellStyle name="Normal 6 7 2" xfId="1236"/>
    <cellStyle name="Normal 6 7 2 2" xfId="35830"/>
    <cellStyle name="Normal 6 7 2 2 2" xfId="35831"/>
    <cellStyle name="Normal 6 7 2 3" xfId="35832"/>
    <cellStyle name="Normal 6 7 2 3 2" xfId="35833"/>
    <cellStyle name="Normal 6 7 2 4" xfId="35834"/>
    <cellStyle name="Normal 6 7 3" xfId="35835"/>
    <cellStyle name="Normal 6 7 3 2" xfId="35836"/>
    <cellStyle name="Normal 6 7 4" xfId="35837"/>
    <cellStyle name="Normal 6 7 4 2" xfId="35838"/>
    <cellStyle name="Normal 6 7 5" xfId="35839"/>
    <cellStyle name="Normal 6 8" xfId="1237"/>
    <cellStyle name="Normal 6 8 2" xfId="35840"/>
    <cellStyle name="Normal 6 8 2 2" xfId="35841"/>
    <cellStyle name="Normal 6 8 3" xfId="35842"/>
    <cellStyle name="Normal 6 8 3 2" xfId="35843"/>
    <cellStyle name="Normal 6 8 4" xfId="35844"/>
    <cellStyle name="Normal 6 9" xfId="35845"/>
    <cellStyle name="Normal 6 9 2" xfId="35846"/>
    <cellStyle name="Normal 6 9 2 2" xfId="35847"/>
    <cellStyle name="Normal 6 9 3" xfId="35848"/>
    <cellStyle name="Normal 6 9 3 2" xfId="35849"/>
    <cellStyle name="Normal 6 9 4" xfId="35850"/>
    <cellStyle name="Normal 60" xfId="35851"/>
    <cellStyle name="Normal 60 2" xfId="35852"/>
    <cellStyle name="Normal 61" xfId="35853"/>
    <cellStyle name="Normal 61 2" xfId="35854"/>
    <cellStyle name="Normal 62" xfId="35855"/>
    <cellStyle name="Normal 62 2" xfId="35856"/>
    <cellStyle name="Normal 63" xfId="35857"/>
    <cellStyle name="Normal 63 2" xfId="35858"/>
    <cellStyle name="Normal 64" xfId="35859"/>
    <cellStyle name="Normal 64 2" xfId="35860"/>
    <cellStyle name="Normal 65" xfId="35861"/>
    <cellStyle name="Normal 65 2" xfId="35862"/>
    <cellStyle name="Normal 66" xfId="35863"/>
    <cellStyle name="Normal 66 2" xfId="35864"/>
    <cellStyle name="Normal 67" xfId="35865"/>
    <cellStyle name="Normal 67 2" xfId="35866"/>
    <cellStyle name="Normal 68" xfId="35867"/>
    <cellStyle name="Normal 69" xfId="35868"/>
    <cellStyle name="Normal 7" xfId="1238"/>
    <cellStyle name="Normal 7 10" xfId="35870"/>
    <cellStyle name="Normal 7 10 2" xfId="35871"/>
    <cellStyle name="Normal 7 10 2 2" xfId="35872"/>
    <cellStyle name="Normal 7 10 2 2 2" xfId="35873"/>
    <cellStyle name="Normal 7 10 2 2 3" xfId="35874"/>
    <cellStyle name="Normal 7 10 2 3" xfId="35875"/>
    <cellStyle name="Normal 7 10 2 3 2" xfId="35876"/>
    <cellStyle name="Normal 7 10 2 3 3" xfId="35877"/>
    <cellStyle name="Normal 7 10 2 4" xfId="35878"/>
    <cellStyle name="Normal 7 10 2 4 2" xfId="35879"/>
    <cellStyle name="Normal 7 10 2 4 3" xfId="35880"/>
    <cellStyle name="Normal 7 10 2 5" xfId="35881"/>
    <cellStyle name="Normal 7 10 2 5 2" xfId="35882"/>
    <cellStyle name="Normal 7 10 2 5 3" xfId="35883"/>
    <cellStyle name="Normal 7 10 2 6" xfId="35884"/>
    <cellStyle name="Normal 7 10 2 7" xfId="35885"/>
    <cellStyle name="Normal 7 10 3" xfId="35886"/>
    <cellStyle name="Normal 7 10 3 2" xfId="35887"/>
    <cellStyle name="Normal 7 10 3 3" xfId="35888"/>
    <cellStyle name="Normal 7 10 4" xfId="35889"/>
    <cellStyle name="Normal 7 10 4 2" xfId="35890"/>
    <cellStyle name="Normal 7 10 4 3" xfId="35891"/>
    <cellStyle name="Normal 7 10 5" xfId="35892"/>
    <cellStyle name="Normal 7 10 5 2" xfId="35893"/>
    <cellStyle name="Normal 7 10 5 3" xfId="35894"/>
    <cellStyle name="Normal 7 10 6" xfId="35895"/>
    <cellStyle name="Normal 7 10 6 2" xfId="35896"/>
    <cellStyle name="Normal 7 10 6 3" xfId="35897"/>
    <cellStyle name="Normal 7 10 7" xfId="35898"/>
    <cellStyle name="Normal 7 10 8" xfId="35899"/>
    <cellStyle name="Normal 7 11" xfId="35900"/>
    <cellStyle name="Normal 7 11 2" xfId="35901"/>
    <cellStyle name="Normal 7 11 2 2" xfId="35902"/>
    <cellStyle name="Normal 7 11 2 3" xfId="35903"/>
    <cellStyle name="Normal 7 11 3" xfId="35904"/>
    <cellStyle name="Normal 7 11 3 2" xfId="35905"/>
    <cellStyle name="Normal 7 11 3 3" xfId="35906"/>
    <cellStyle name="Normal 7 11 4" xfId="35907"/>
    <cellStyle name="Normal 7 11 4 2" xfId="35908"/>
    <cellStyle name="Normal 7 11 4 3" xfId="35909"/>
    <cellStyle name="Normal 7 11 5" xfId="35910"/>
    <cellStyle name="Normal 7 11 5 2" xfId="35911"/>
    <cellStyle name="Normal 7 11 5 3" xfId="35912"/>
    <cellStyle name="Normal 7 11 6" xfId="35913"/>
    <cellStyle name="Normal 7 11 7" xfId="35914"/>
    <cellStyle name="Normal 7 12" xfId="35915"/>
    <cellStyle name="Normal 7 12 2" xfId="35916"/>
    <cellStyle name="Normal 7 12 2 2" xfId="35917"/>
    <cellStyle name="Normal 7 12 2 3" xfId="35918"/>
    <cellStyle name="Normal 7 12 3" xfId="35919"/>
    <cellStyle name="Normal 7 12 3 2" xfId="35920"/>
    <cellStyle name="Normal 7 12 3 3" xfId="35921"/>
    <cellStyle name="Normal 7 12 4" xfId="35922"/>
    <cellStyle name="Normal 7 12 4 2" xfId="35923"/>
    <cellStyle name="Normal 7 12 4 3" xfId="35924"/>
    <cellStyle name="Normal 7 12 5" xfId="35925"/>
    <cellStyle name="Normal 7 12 5 2" xfId="35926"/>
    <cellStyle name="Normal 7 12 5 3" xfId="35927"/>
    <cellStyle name="Normal 7 12 6" xfId="35928"/>
    <cellStyle name="Normal 7 12 7" xfId="35929"/>
    <cellStyle name="Normal 7 13" xfId="35930"/>
    <cellStyle name="Normal 7 13 2" xfId="35931"/>
    <cellStyle name="Normal 7 13 2 2" xfId="35932"/>
    <cellStyle name="Normal 7 13 2 3" xfId="35933"/>
    <cellStyle name="Normal 7 13 3" xfId="35934"/>
    <cellStyle name="Normal 7 13 3 2" xfId="35935"/>
    <cellStyle name="Normal 7 13 3 3" xfId="35936"/>
    <cellStyle name="Normal 7 13 4" xfId="35937"/>
    <cellStyle name="Normal 7 13 4 2" xfId="35938"/>
    <cellStyle name="Normal 7 13 4 3" xfId="35939"/>
    <cellStyle name="Normal 7 13 5" xfId="35940"/>
    <cellStyle name="Normal 7 13 5 2" xfId="35941"/>
    <cellStyle name="Normal 7 13 5 3" xfId="35942"/>
    <cellStyle name="Normal 7 13 6" xfId="35943"/>
    <cellStyle name="Normal 7 13 7" xfId="35944"/>
    <cellStyle name="Normal 7 14" xfId="35945"/>
    <cellStyle name="Normal 7 14 2" xfId="35946"/>
    <cellStyle name="Normal 7 14 2 2" xfId="35947"/>
    <cellStyle name="Normal 7 14 2 3" xfId="35948"/>
    <cellStyle name="Normal 7 14 3" xfId="35949"/>
    <cellStyle name="Normal 7 14 3 2" xfId="35950"/>
    <cellStyle name="Normal 7 14 3 3" xfId="35951"/>
    <cellStyle name="Normal 7 14 4" xfId="35952"/>
    <cellStyle name="Normal 7 14 4 2" xfId="35953"/>
    <cellStyle name="Normal 7 14 4 3" xfId="35954"/>
    <cellStyle name="Normal 7 14 5" xfId="35955"/>
    <cellStyle name="Normal 7 14 5 2" xfId="35956"/>
    <cellStyle name="Normal 7 14 5 3" xfId="35957"/>
    <cellStyle name="Normal 7 14 6" xfId="35958"/>
    <cellStyle name="Normal 7 14 7" xfId="35959"/>
    <cellStyle name="Normal 7 15" xfId="35960"/>
    <cellStyle name="Normal 7 15 2" xfId="35961"/>
    <cellStyle name="Normal 7 15 2 2" xfId="35962"/>
    <cellStyle name="Normal 7 15 2 3" xfId="35963"/>
    <cellStyle name="Normal 7 15 3" xfId="35964"/>
    <cellStyle name="Normal 7 15 3 2" xfId="35965"/>
    <cellStyle name="Normal 7 15 3 3" xfId="35966"/>
    <cellStyle name="Normal 7 15 4" xfId="35967"/>
    <cellStyle name="Normal 7 15 4 2" xfId="35968"/>
    <cellStyle name="Normal 7 15 4 3" xfId="35969"/>
    <cellStyle name="Normal 7 15 5" xfId="35970"/>
    <cellStyle name="Normal 7 15 5 2" xfId="35971"/>
    <cellStyle name="Normal 7 15 5 3" xfId="35972"/>
    <cellStyle name="Normal 7 15 6" xfId="35973"/>
    <cellStyle name="Normal 7 15 7" xfId="35974"/>
    <cellStyle name="Normal 7 16" xfId="35975"/>
    <cellStyle name="Normal 7 16 2" xfId="35976"/>
    <cellStyle name="Normal 7 16 3" xfId="35977"/>
    <cellStyle name="Normal 7 17" xfId="35978"/>
    <cellStyle name="Normal 7 17 2" xfId="35979"/>
    <cellStyle name="Normal 7 17 3" xfId="35980"/>
    <cellStyle name="Normal 7 18" xfId="35981"/>
    <cellStyle name="Normal 7 18 2" xfId="35982"/>
    <cellStyle name="Normal 7 18 3" xfId="35983"/>
    <cellStyle name="Normal 7 19" xfId="35984"/>
    <cellStyle name="Normal 7 19 2" xfId="35985"/>
    <cellStyle name="Normal 7 19 3" xfId="35986"/>
    <cellStyle name="Normal 7 2" xfId="1239"/>
    <cellStyle name="Normal 7 2 10" xfId="35988"/>
    <cellStyle name="Normal 7 2 10 2" xfId="35989"/>
    <cellStyle name="Normal 7 2 10 2 2" xfId="35990"/>
    <cellStyle name="Normal 7 2 10 2 3" xfId="35991"/>
    <cellStyle name="Normal 7 2 10 3" xfId="35992"/>
    <cellStyle name="Normal 7 2 10 3 2" xfId="35993"/>
    <cellStyle name="Normal 7 2 10 3 3" xfId="35994"/>
    <cellStyle name="Normal 7 2 10 4" xfId="35995"/>
    <cellStyle name="Normal 7 2 10 4 2" xfId="35996"/>
    <cellStyle name="Normal 7 2 10 4 3" xfId="35997"/>
    <cellStyle name="Normal 7 2 10 5" xfId="35998"/>
    <cellStyle name="Normal 7 2 10 5 2" xfId="35999"/>
    <cellStyle name="Normal 7 2 10 5 3" xfId="36000"/>
    <cellStyle name="Normal 7 2 10 6" xfId="36001"/>
    <cellStyle name="Normal 7 2 10 7" xfId="36002"/>
    <cellStyle name="Normal 7 2 11" xfId="36003"/>
    <cellStyle name="Normal 7 2 11 2" xfId="36004"/>
    <cellStyle name="Normal 7 2 11 2 2" xfId="36005"/>
    <cellStyle name="Normal 7 2 11 2 3" xfId="36006"/>
    <cellStyle name="Normal 7 2 11 3" xfId="36007"/>
    <cellStyle name="Normal 7 2 11 3 2" xfId="36008"/>
    <cellStyle name="Normal 7 2 11 3 3" xfId="36009"/>
    <cellStyle name="Normal 7 2 11 4" xfId="36010"/>
    <cellStyle name="Normal 7 2 11 4 2" xfId="36011"/>
    <cellStyle name="Normal 7 2 11 4 3" xfId="36012"/>
    <cellStyle name="Normal 7 2 11 5" xfId="36013"/>
    <cellStyle name="Normal 7 2 11 5 2" xfId="36014"/>
    <cellStyle name="Normal 7 2 11 5 3" xfId="36015"/>
    <cellStyle name="Normal 7 2 11 6" xfId="36016"/>
    <cellStyle name="Normal 7 2 11 7" xfId="36017"/>
    <cellStyle name="Normal 7 2 12" xfId="36018"/>
    <cellStyle name="Normal 7 2 12 2" xfId="36019"/>
    <cellStyle name="Normal 7 2 12 2 2" xfId="36020"/>
    <cellStyle name="Normal 7 2 12 2 3" xfId="36021"/>
    <cellStyle name="Normal 7 2 12 3" xfId="36022"/>
    <cellStyle name="Normal 7 2 12 3 2" xfId="36023"/>
    <cellStyle name="Normal 7 2 12 3 3" xfId="36024"/>
    <cellStyle name="Normal 7 2 12 4" xfId="36025"/>
    <cellStyle name="Normal 7 2 12 4 2" xfId="36026"/>
    <cellStyle name="Normal 7 2 12 4 3" xfId="36027"/>
    <cellStyle name="Normal 7 2 12 5" xfId="36028"/>
    <cellStyle name="Normal 7 2 12 5 2" xfId="36029"/>
    <cellStyle name="Normal 7 2 12 5 3" xfId="36030"/>
    <cellStyle name="Normal 7 2 12 6" xfId="36031"/>
    <cellStyle name="Normal 7 2 12 7" xfId="36032"/>
    <cellStyle name="Normal 7 2 13" xfId="36033"/>
    <cellStyle name="Normal 7 2 13 2" xfId="36034"/>
    <cellStyle name="Normal 7 2 13 2 2" xfId="36035"/>
    <cellStyle name="Normal 7 2 13 2 3" xfId="36036"/>
    <cellStyle name="Normal 7 2 13 3" xfId="36037"/>
    <cellStyle name="Normal 7 2 13 3 2" xfId="36038"/>
    <cellStyle name="Normal 7 2 13 3 3" xfId="36039"/>
    <cellStyle name="Normal 7 2 13 4" xfId="36040"/>
    <cellStyle name="Normal 7 2 13 4 2" xfId="36041"/>
    <cellStyle name="Normal 7 2 13 4 3" xfId="36042"/>
    <cellStyle name="Normal 7 2 13 5" xfId="36043"/>
    <cellStyle name="Normal 7 2 13 5 2" xfId="36044"/>
    <cellStyle name="Normal 7 2 13 5 3" xfId="36045"/>
    <cellStyle name="Normal 7 2 13 6" xfId="36046"/>
    <cellStyle name="Normal 7 2 13 7" xfId="36047"/>
    <cellStyle name="Normal 7 2 14" xfId="36048"/>
    <cellStyle name="Normal 7 2 14 2" xfId="36049"/>
    <cellStyle name="Normal 7 2 14 3" xfId="36050"/>
    <cellStyle name="Normal 7 2 15" xfId="36051"/>
    <cellStyle name="Normal 7 2 15 2" xfId="36052"/>
    <cellStyle name="Normal 7 2 15 3" xfId="36053"/>
    <cellStyle name="Normal 7 2 16" xfId="36054"/>
    <cellStyle name="Normal 7 2 16 2" xfId="36055"/>
    <cellStyle name="Normal 7 2 16 3" xfId="36056"/>
    <cellStyle name="Normal 7 2 17" xfId="36057"/>
    <cellStyle name="Normal 7 2 17 2" xfId="36058"/>
    <cellStyle name="Normal 7 2 17 3" xfId="36059"/>
    <cellStyle name="Normal 7 2 18" xfId="36060"/>
    <cellStyle name="Normal 7 2 19" xfId="36061"/>
    <cellStyle name="Normal 7 2 2" xfId="1559"/>
    <cellStyle name="Normal 7 2 2 10" xfId="36063"/>
    <cellStyle name="Normal 7 2 2 10 2" xfId="36064"/>
    <cellStyle name="Normal 7 2 2 10 2 2" xfId="36065"/>
    <cellStyle name="Normal 7 2 2 10 2 3" xfId="36066"/>
    <cellStyle name="Normal 7 2 2 10 3" xfId="36067"/>
    <cellStyle name="Normal 7 2 2 10 3 2" xfId="36068"/>
    <cellStyle name="Normal 7 2 2 10 3 3" xfId="36069"/>
    <cellStyle name="Normal 7 2 2 10 4" xfId="36070"/>
    <cellStyle name="Normal 7 2 2 10 4 2" xfId="36071"/>
    <cellStyle name="Normal 7 2 2 10 4 3" xfId="36072"/>
    <cellStyle name="Normal 7 2 2 10 5" xfId="36073"/>
    <cellStyle name="Normal 7 2 2 10 5 2" xfId="36074"/>
    <cellStyle name="Normal 7 2 2 10 5 3" xfId="36075"/>
    <cellStyle name="Normal 7 2 2 10 6" xfId="36076"/>
    <cellStyle name="Normal 7 2 2 10 7" xfId="36077"/>
    <cellStyle name="Normal 7 2 2 11" xfId="36078"/>
    <cellStyle name="Normal 7 2 2 11 2" xfId="36079"/>
    <cellStyle name="Normal 7 2 2 11 3" xfId="36080"/>
    <cellStyle name="Normal 7 2 2 12" xfId="36081"/>
    <cellStyle name="Normal 7 2 2 12 2" xfId="36082"/>
    <cellStyle name="Normal 7 2 2 12 3" xfId="36083"/>
    <cellStyle name="Normal 7 2 2 13" xfId="36084"/>
    <cellStyle name="Normal 7 2 2 13 2" xfId="36085"/>
    <cellStyle name="Normal 7 2 2 13 3" xfId="36086"/>
    <cellStyle name="Normal 7 2 2 14" xfId="36087"/>
    <cellStyle name="Normal 7 2 2 14 2" xfId="36088"/>
    <cellStyle name="Normal 7 2 2 14 3" xfId="36089"/>
    <cellStyle name="Normal 7 2 2 15" xfId="36090"/>
    <cellStyle name="Normal 7 2 2 16" xfId="36091"/>
    <cellStyle name="Normal 7 2 2 17" xfId="36062"/>
    <cellStyle name="Normal 7 2 2 2" xfId="36092"/>
    <cellStyle name="Normal 7 2 2 2 10" xfId="36093"/>
    <cellStyle name="Normal 7 2 2 2 10 2" xfId="36094"/>
    <cellStyle name="Normal 7 2 2 2 10 3" xfId="36095"/>
    <cellStyle name="Normal 7 2 2 2 11" xfId="36096"/>
    <cellStyle name="Normal 7 2 2 2 11 2" xfId="36097"/>
    <cellStyle name="Normal 7 2 2 2 11 3" xfId="36098"/>
    <cellStyle name="Normal 7 2 2 2 12" xfId="36099"/>
    <cellStyle name="Normal 7 2 2 2 12 2" xfId="36100"/>
    <cellStyle name="Normal 7 2 2 2 12 3" xfId="36101"/>
    <cellStyle name="Normal 7 2 2 2 13" xfId="36102"/>
    <cellStyle name="Normal 7 2 2 2 13 2" xfId="36103"/>
    <cellStyle name="Normal 7 2 2 2 13 3" xfId="36104"/>
    <cellStyle name="Normal 7 2 2 2 14" xfId="36105"/>
    <cellStyle name="Normal 7 2 2 2 15" xfId="36106"/>
    <cellStyle name="Normal 7 2 2 2 2" xfId="36107"/>
    <cellStyle name="Normal 7 2 2 2 2 10" xfId="36108"/>
    <cellStyle name="Normal 7 2 2 2 2 10 2" xfId="36109"/>
    <cellStyle name="Normal 7 2 2 2 2 10 3" xfId="36110"/>
    <cellStyle name="Normal 7 2 2 2 2 11" xfId="36111"/>
    <cellStyle name="Normal 7 2 2 2 2 11 2" xfId="36112"/>
    <cellStyle name="Normal 7 2 2 2 2 11 3" xfId="36113"/>
    <cellStyle name="Normal 7 2 2 2 2 12" xfId="36114"/>
    <cellStyle name="Normal 7 2 2 2 2 12 2" xfId="36115"/>
    <cellStyle name="Normal 7 2 2 2 2 12 3" xfId="36116"/>
    <cellStyle name="Normal 7 2 2 2 2 13" xfId="36117"/>
    <cellStyle name="Normal 7 2 2 2 2 14" xfId="36118"/>
    <cellStyle name="Normal 7 2 2 2 2 2" xfId="36119"/>
    <cellStyle name="Normal 7 2 2 2 2 2 10" xfId="36120"/>
    <cellStyle name="Normal 7 2 2 2 2 2 11" xfId="36121"/>
    <cellStyle name="Normal 7 2 2 2 2 2 2" xfId="36122"/>
    <cellStyle name="Normal 7 2 2 2 2 2 2 2" xfId="36123"/>
    <cellStyle name="Normal 7 2 2 2 2 2 2 2 2" xfId="36124"/>
    <cellStyle name="Normal 7 2 2 2 2 2 2 2 2 2" xfId="36125"/>
    <cellStyle name="Normal 7 2 2 2 2 2 2 2 2 3" xfId="36126"/>
    <cellStyle name="Normal 7 2 2 2 2 2 2 2 3" xfId="36127"/>
    <cellStyle name="Normal 7 2 2 2 2 2 2 2 3 2" xfId="36128"/>
    <cellStyle name="Normal 7 2 2 2 2 2 2 2 3 3" xfId="36129"/>
    <cellStyle name="Normal 7 2 2 2 2 2 2 2 4" xfId="36130"/>
    <cellStyle name="Normal 7 2 2 2 2 2 2 2 4 2" xfId="36131"/>
    <cellStyle name="Normal 7 2 2 2 2 2 2 2 4 3" xfId="36132"/>
    <cellStyle name="Normal 7 2 2 2 2 2 2 2 5" xfId="36133"/>
    <cellStyle name="Normal 7 2 2 2 2 2 2 2 5 2" xfId="36134"/>
    <cellStyle name="Normal 7 2 2 2 2 2 2 2 5 3" xfId="36135"/>
    <cellStyle name="Normal 7 2 2 2 2 2 2 2 6" xfId="36136"/>
    <cellStyle name="Normal 7 2 2 2 2 2 2 2 7" xfId="36137"/>
    <cellStyle name="Normal 7 2 2 2 2 2 2 3" xfId="36138"/>
    <cellStyle name="Normal 7 2 2 2 2 2 2 3 2" xfId="36139"/>
    <cellStyle name="Normal 7 2 2 2 2 2 2 3 3" xfId="36140"/>
    <cellStyle name="Normal 7 2 2 2 2 2 2 4" xfId="36141"/>
    <cellStyle name="Normal 7 2 2 2 2 2 2 4 2" xfId="36142"/>
    <cellStyle name="Normal 7 2 2 2 2 2 2 4 3" xfId="36143"/>
    <cellStyle name="Normal 7 2 2 2 2 2 2 5" xfId="36144"/>
    <cellStyle name="Normal 7 2 2 2 2 2 2 5 2" xfId="36145"/>
    <cellStyle name="Normal 7 2 2 2 2 2 2 5 3" xfId="36146"/>
    <cellStyle name="Normal 7 2 2 2 2 2 2 6" xfId="36147"/>
    <cellStyle name="Normal 7 2 2 2 2 2 2 6 2" xfId="36148"/>
    <cellStyle name="Normal 7 2 2 2 2 2 2 6 3" xfId="36149"/>
    <cellStyle name="Normal 7 2 2 2 2 2 2 7" xfId="36150"/>
    <cellStyle name="Normal 7 2 2 2 2 2 2 8" xfId="36151"/>
    <cellStyle name="Normal 7 2 2 2 2 2 3" xfId="36152"/>
    <cellStyle name="Normal 7 2 2 2 2 2 3 2" xfId="36153"/>
    <cellStyle name="Normal 7 2 2 2 2 2 3 2 2" xfId="36154"/>
    <cellStyle name="Normal 7 2 2 2 2 2 3 2 3" xfId="36155"/>
    <cellStyle name="Normal 7 2 2 2 2 2 3 3" xfId="36156"/>
    <cellStyle name="Normal 7 2 2 2 2 2 3 3 2" xfId="36157"/>
    <cellStyle name="Normal 7 2 2 2 2 2 3 3 3" xfId="36158"/>
    <cellStyle name="Normal 7 2 2 2 2 2 3 4" xfId="36159"/>
    <cellStyle name="Normal 7 2 2 2 2 2 3 4 2" xfId="36160"/>
    <cellStyle name="Normal 7 2 2 2 2 2 3 4 3" xfId="36161"/>
    <cellStyle name="Normal 7 2 2 2 2 2 3 5" xfId="36162"/>
    <cellStyle name="Normal 7 2 2 2 2 2 3 5 2" xfId="36163"/>
    <cellStyle name="Normal 7 2 2 2 2 2 3 5 3" xfId="36164"/>
    <cellStyle name="Normal 7 2 2 2 2 2 3 6" xfId="36165"/>
    <cellStyle name="Normal 7 2 2 2 2 2 3 7" xfId="36166"/>
    <cellStyle name="Normal 7 2 2 2 2 2 4" xfId="36167"/>
    <cellStyle name="Normal 7 2 2 2 2 2 4 2" xfId="36168"/>
    <cellStyle name="Normal 7 2 2 2 2 2 4 2 2" xfId="36169"/>
    <cellStyle name="Normal 7 2 2 2 2 2 4 2 3" xfId="36170"/>
    <cellStyle name="Normal 7 2 2 2 2 2 4 3" xfId="36171"/>
    <cellStyle name="Normal 7 2 2 2 2 2 4 3 2" xfId="36172"/>
    <cellStyle name="Normal 7 2 2 2 2 2 4 3 3" xfId="36173"/>
    <cellStyle name="Normal 7 2 2 2 2 2 4 4" xfId="36174"/>
    <cellStyle name="Normal 7 2 2 2 2 2 4 4 2" xfId="36175"/>
    <cellStyle name="Normal 7 2 2 2 2 2 4 4 3" xfId="36176"/>
    <cellStyle name="Normal 7 2 2 2 2 2 4 5" xfId="36177"/>
    <cellStyle name="Normal 7 2 2 2 2 2 4 5 2" xfId="36178"/>
    <cellStyle name="Normal 7 2 2 2 2 2 4 5 3" xfId="36179"/>
    <cellStyle name="Normal 7 2 2 2 2 2 4 6" xfId="36180"/>
    <cellStyle name="Normal 7 2 2 2 2 2 4 7" xfId="36181"/>
    <cellStyle name="Normal 7 2 2 2 2 2 5" xfId="36182"/>
    <cellStyle name="Normal 7 2 2 2 2 2 5 2" xfId="36183"/>
    <cellStyle name="Normal 7 2 2 2 2 2 5 2 2" xfId="36184"/>
    <cellStyle name="Normal 7 2 2 2 2 2 5 2 3" xfId="36185"/>
    <cellStyle name="Normal 7 2 2 2 2 2 5 3" xfId="36186"/>
    <cellStyle name="Normal 7 2 2 2 2 2 5 3 2" xfId="36187"/>
    <cellStyle name="Normal 7 2 2 2 2 2 5 3 3" xfId="36188"/>
    <cellStyle name="Normal 7 2 2 2 2 2 5 4" xfId="36189"/>
    <cellStyle name="Normal 7 2 2 2 2 2 5 4 2" xfId="36190"/>
    <cellStyle name="Normal 7 2 2 2 2 2 5 4 3" xfId="36191"/>
    <cellStyle name="Normal 7 2 2 2 2 2 5 5" xfId="36192"/>
    <cellStyle name="Normal 7 2 2 2 2 2 5 5 2" xfId="36193"/>
    <cellStyle name="Normal 7 2 2 2 2 2 5 5 3" xfId="36194"/>
    <cellStyle name="Normal 7 2 2 2 2 2 5 6" xfId="36195"/>
    <cellStyle name="Normal 7 2 2 2 2 2 5 7" xfId="36196"/>
    <cellStyle name="Normal 7 2 2 2 2 2 6" xfId="36197"/>
    <cellStyle name="Normal 7 2 2 2 2 2 6 2" xfId="36198"/>
    <cellStyle name="Normal 7 2 2 2 2 2 6 3" xfId="36199"/>
    <cellStyle name="Normal 7 2 2 2 2 2 7" xfId="36200"/>
    <cellStyle name="Normal 7 2 2 2 2 2 7 2" xfId="36201"/>
    <cellStyle name="Normal 7 2 2 2 2 2 7 3" xfId="36202"/>
    <cellStyle name="Normal 7 2 2 2 2 2 8" xfId="36203"/>
    <cellStyle name="Normal 7 2 2 2 2 2 8 2" xfId="36204"/>
    <cellStyle name="Normal 7 2 2 2 2 2 8 3" xfId="36205"/>
    <cellStyle name="Normal 7 2 2 2 2 2 9" xfId="36206"/>
    <cellStyle name="Normal 7 2 2 2 2 2 9 2" xfId="36207"/>
    <cellStyle name="Normal 7 2 2 2 2 2 9 3" xfId="36208"/>
    <cellStyle name="Normal 7 2 2 2 2 3" xfId="36209"/>
    <cellStyle name="Normal 7 2 2 2 2 3 2" xfId="36210"/>
    <cellStyle name="Normal 7 2 2 2 2 3 2 2" xfId="36211"/>
    <cellStyle name="Normal 7 2 2 2 2 3 2 2 2" xfId="36212"/>
    <cellStyle name="Normal 7 2 2 2 2 3 2 2 3" xfId="36213"/>
    <cellStyle name="Normal 7 2 2 2 2 3 2 3" xfId="36214"/>
    <cellStyle name="Normal 7 2 2 2 2 3 2 3 2" xfId="36215"/>
    <cellStyle name="Normal 7 2 2 2 2 3 2 3 3" xfId="36216"/>
    <cellStyle name="Normal 7 2 2 2 2 3 2 4" xfId="36217"/>
    <cellStyle name="Normal 7 2 2 2 2 3 2 4 2" xfId="36218"/>
    <cellStyle name="Normal 7 2 2 2 2 3 2 4 3" xfId="36219"/>
    <cellStyle name="Normal 7 2 2 2 2 3 2 5" xfId="36220"/>
    <cellStyle name="Normal 7 2 2 2 2 3 2 5 2" xfId="36221"/>
    <cellStyle name="Normal 7 2 2 2 2 3 2 5 3" xfId="36222"/>
    <cellStyle name="Normal 7 2 2 2 2 3 2 6" xfId="36223"/>
    <cellStyle name="Normal 7 2 2 2 2 3 2 7" xfId="36224"/>
    <cellStyle name="Normal 7 2 2 2 2 3 3" xfId="36225"/>
    <cellStyle name="Normal 7 2 2 2 2 3 3 2" xfId="36226"/>
    <cellStyle name="Normal 7 2 2 2 2 3 3 3" xfId="36227"/>
    <cellStyle name="Normal 7 2 2 2 2 3 4" xfId="36228"/>
    <cellStyle name="Normal 7 2 2 2 2 3 4 2" xfId="36229"/>
    <cellStyle name="Normal 7 2 2 2 2 3 4 3" xfId="36230"/>
    <cellStyle name="Normal 7 2 2 2 2 3 5" xfId="36231"/>
    <cellStyle name="Normal 7 2 2 2 2 3 5 2" xfId="36232"/>
    <cellStyle name="Normal 7 2 2 2 2 3 5 3" xfId="36233"/>
    <cellStyle name="Normal 7 2 2 2 2 3 6" xfId="36234"/>
    <cellStyle name="Normal 7 2 2 2 2 3 6 2" xfId="36235"/>
    <cellStyle name="Normal 7 2 2 2 2 3 6 3" xfId="36236"/>
    <cellStyle name="Normal 7 2 2 2 2 3 7" xfId="36237"/>
    <cellStyle name="Normal 7 2 2 2 2 3 8" xfId="36238"/>
    <cellStyle name="Normal 7 2 2 2 2 4" xfId="36239"/>
    <cellStyle name="Normal 7 2 2 2 2 4 2" xfId="36240"/>
    <cellStyle name="Normal 7 2 2 2 2 4 2 2" xfId="36241"/>
    <cellStyle name="Normal 7 2 2 2 2 4 2 2 2" xfId="36242"/>
    <cellStyle name="Normal 7 2 2 2 2 4 2 2 3" xfId="36243"/>
    <cellStyle name="Normal 7 2 2 2 2 4 2 3" xfId="36244"/>
    <cellStyle name="Normal 7 2 2 2 2 4 2 3 2" xfId="36245"/>
    <cellStyle name="Normal 7 2 2 2 2 4 2 3 3" xfId="36246"/>
    <cellStyle name="Normal 7 2 2 2 2 4 2 4" xfId="36247"/>
    <cellStyle name="Normal 7 2 2 2 2 4 2 4 2" xfId="36248"/>
    <cellStyle name="Normal 7 2 2 2 2 4 2 4 3" xfId="36249"/>
    <cellStyle name="Normal 7 2 2 2 2 4 2 5" xfId="36250"/>
    <cellStyle name="Normal 7 2 2 2 2 4 2 5 2" xfId="36251"/>
    <cellStyle name="Normal 7 2 2 2 2 4 2 5 3" xfId="36252"/>
    <cellStyle name="Normal 7 2 2 2 2 4 2 6" xfId="36253"/>
    <cellStyle name="Normal 7 2 2 2 2 4 2 7" xfId="36254"/>
    <cellStyle name="Normal 7 2 2 2 2 4 3" xfId="36255"/>
    <cellStyle name="Normal 7 2 2 2 2 4 3 2" xfId="36256"/>
    <cellStyle name="Normal 7 2 2 2 2 4 3 3" xfId="36257"/>
    <cellStyle name="Normal 7 2 2 2 2 4 4" xfId="36258"/>
    <cellStyle name="Normal 7 2 2 2 2 4 4 2" xfId="36259"/>
    <cellStyle name="Normal 7 2 2 2 2 4 4 3" xfId="36260"/>
    <cellStyle name="Normal 7 2 2 2 2 4 5" xfId="36261"/>
    <cellStyle name="Normal 7 2 2 2 2 4 5 2" xfId="36262"/>
    <cellStyle name="Normal 7 2 2 2 2 4 5 3" xfId="36263"/>
    <cellStyle name="Normal 7 2 2 2 2 4 6" xfId="36264"/>
    <cellStyle name="Normal 7 2 2 2 2 4 6 2" xfId="36265"/>
    <cellStyle name="Normal 7 2 2 2 2 4 6 3" xfId="36266"/>
    <cellStyle name="Normal 7 2 2 2 2 4 7" xfId="36267"/>
    <cellStyle name="Normal 7 2 2 2 2 4 8" xfId="36268"/>
    <cellStyle name="Normal 7 2 2 2 2 5" xfId="36269"/>
    <cellStyle name="Normal 7 2 2 2 2 5 2" xfId="36270"/>
    <cellStyle name="Normal 7 2 2 2 2 5 2 2" xfId="36271"/>
    <cellStyle name="Normal 7 2 2 2 2 5 2 3" xfId="36272"/>
    <cellStyle name="Normal 7 2 2 2 2 5 3" xfId="36273"/>
    <cellStyle name="Normal 7 2 2 2 2 5 3 2" xfId="36274"/>
    <cellStyle name="Normal 7 2 2 2 2 5 3 3" xfId="36275"/>
    <cellStyle name="Normal 7 2 2 2 2 5 4" xfId="36276"/>
    <cellStyle name="Normal 7 2 2 2 2 5 4 2" xfId="36277"/>
    <cellStyle name="Normal 7 2 2 2 2 5 4 3" xfId="36278"/>
    <cellStyle name="Normal 7 2 2 2 2 5 5" xfId="36279"/>
    <cellStyle name="Normal 7 2 2 2 2 5 5 2" xfId="36280"/>
    <cellStyle name="Normal 7 2 2 2 2 5 5 3" xfId="36281"/>
    <cellStyle name="Normal 7 2 2 2 2 5 6" xfId="36282"/>
    <cellStyle name="Normal 7 2 2 2 2 5 7" xfId="36283"/>
    <cellStyle name="Normal 7 2 2 2 2 6" xfId="36284"/>
    <cellStyle name="Normal 7 2 2 2 2 6 2" xfId="36285"/>
    <cellStyle name="Normal 7 2 2 2 2 6 2 2" xfId="36286"/>
    <cellStyle name="Normal 7 2 2 2 2 6 2 3" xfId="36287"/>
    <cellStyle name="Normal 7 2 2 2 2 6 3" xfId="36288"/>
    <cellStyle name="Normal 7 2 2 2 2 6 3 2" xfId="36289"/>
    <cellStyle name="Normal 7 2 2 2 2 6 3 3" xfId="36290"/>
    <cellStyle name="Normal 7 2 2 2 2 6 4" xfId="36291"/>
    <cellStyle name="Normal 7 2 2 2 2 6 4 2" xfId="36292"/>
    <cellStyle name="Normal 7 2 2 2 2 6 4 3" xfId="36293"/>
    <cellStyle name="Normal 7 2 2 2 2 6 5" xfId="36294"/>
    <cellStyle name="Normal 7 2 2 2 2 6 5 2" xfId="36295"/>
    <cellStyle name="Normal 7 2 2 2 2 6 5 3" xfId="36296"/>
    <cellStyle name="Normal 7 2 2 2 2 6 6" xfId="36297"/>
    <cellStyle name="Normal 7 2 2 2 2 6 7" xfId="36298"/>
    <cellStyle name="Normal 7 2 2 2 2 7" xfId="36299"/>
    <cellStyle name="Normal 7 2 2 2 2 7 2" xfId="36300"/>
    <cellStyle name="Normal 7 2 2 2 2 7 2 2" xfId="36301"/>
    <cellStyle name="Normal 7 2 2 2 2 7 2 3" xfId="36302"/>
    <cellStyle name="Normal 7 2 2 2 2 7 3" xfId="36303"/>
    <cellStyle name="Normal 7 2 2 2 2 7 3 2" xfId="36304"/>
    <cellStyle name="Normal 7 2 2 2 2 7 3 3" xfId="36305"/>
    <cellStyle name="Normal 7 2 2 2 2 7 4" xfId="36306"/>
    <cellStyle name="Normal 7 2 2 2 2 7 4 2" xfId="36307"/>
    <cellStyle name="Normal 7 2 2 2 2 7 4 3" xfId="36308"/>
    <cellStyle name="Normal 7 2 2 2 2 7 5" xfId="36309"/>
    <cellStyle name="Normal 7 2 2 2 2 7 5 2" xfId="36310"/>
    <cellStyle name="Normal 7 2 2 2 2 7 5 3" xfId="36311"/>
    <cellStyle name="Normal 7 2 2 2 2 7 6" xfId="36312"/>
    <cellStyle name="Normal 7 2 2 2 2 7 7" xfId="36313"/>
    <cellStyle name="Normal 7 2 2 2 2 8" xfId="36314"/>
    <cellStyle name="Normal 7 2 2 2 2 8 2" xfId="36315"/>
    <cellStyle name="Normal 7 2 2 2 2 8 2 2" xfId="36316"/>
    <cellStyle name="Normal 7 2 2 2 2 8 2 3" xfId="36317"/>
    <cellStyle name="Normal 7 2 2 2 2 8 3" xfId="36318"/>
    <cellStyle name="Normal 7 2 2 2 2 8 3 2" xfId="36319"/>
    <cellStyle name="Normal 7 2 2 2 2 8 3 3" xfId="36320"/>
    <cellStyle name="Normal 7 2 2 2 2 8 4" xfId="36321"/>
    <cellStyle name="Normal 7 2 2 2 2 8 4 2" xfId="36322"/>
    <cellStyle name="Normal 7 2 2 2 2 8 4 3" xfId="36323"/>
    <cellStyle name="Normal 7 2 2 2 2 8 5" xfId="36324"/>
    <cellStyle name="Normal 7 2 2 2 2 8 5 2" xfId="36325"/>
    <cellStyle name="Normal 7 2 2 2 2 8 5 3" xfId="36326"/>
    <cellStyle name="Normal 7 2 2 2 2 8 6" xfId="36327"/>
    <cellStyle name="Normal 7 2 2 2 2 8 7" xfId="36328"/>
    <cellStyle name="Normal 7 2 2 2 2 9" xfId="36329"/>
    <cellStyle name="Normal 7 2 2 2 2 9 2" xfId="36330"/>
    <cellStyle name="Normal 7 2 2 2 2 9 3" xfId="36331"/>
    <cellStyle name="Normal 7 2 2 2 3" xfId="36332"/>
    <cellStyle name="Normal 7 2 2 2 3 10" xfId="36333"/>
    <cellStyle name="Normal 7 2 2 2 3 11" xfId="36334"/>
    <cellStyle name="Normal 7 2 2 2 3 2" xfId="36335"/>
    <cellStyle name="Normal 7 2 2 2 3 2 2" xfId="36336"/>
    <cellStyle name="Normal 7 2 2 2 3 2 2 2" xfId="36337"/>
    <cellStyle name="Normal 7 2 2 2 3 2 2 2 2" xfId="36338"/>
    <cellStyle name="Normal 7 2 2 2 3 2 2 2 3" xfId="36339"/>
    <cellStyle name="Normal 7 2 2 2 3 2 2 3" xfId="36340"/>
    <cellStyle name="Normal 7 2 2 2 3 2 2 3 2" xfId="36341"/>
    <cellStyle name="Normal 7 2 2 2 3 2 2 3 3" xfId="36342"/>
    <cellStyle name="Normal 7 2 2 2 3 2 2 4" xfId="36343"/>
    <cellStyle name="Normal 7 2 2 2 3 2 2 4 2" xfId="36344"/>
    <cellStyle name="Normal 7 2 2 2 3 2 2 4 3" xfId="36345"/>
    <cellStyle name="Normal 7 2 2 2 3 2 2 5" xfId="36346"/>
    <cellStyle name="Normal 7 2 2 2 3 2 2 5 2" xfId="36347"/>
    <cellStyle name="Normal 7 2 2 2 3 2 2 5 3" xfId="36348"/>
    <cellStyle name="Normal 7 2 2 2 3 2 2 6" xfId="36349"/>
    <cellStyle name="Normal 7 2 2 2 3 2 2 7" xfId="36350"/>
    <cellStyle name="Normal 7 2 2 2 3 2 3" xfId="36351"/>
    <cellStyle name="Normal 7 2 2 2 3 2 3 2" xfId="36352"/>
    <cellStyle name="Normal 7 2 2 2 3 2 3 3" xfId="36353"/>
    <cellStyle name="Normal 7 2 2 2 3 2 4" xfId="36354"/>
    <cellStyle name="Normal 7 2 2 2 3 2 4 2" xfId="36355"/>
    <cellStyle name="Normal 7 2 2 2 3 2 4 3" xfId="36356"/>
    <cellStyle name="Normal 7 2 2 2 3 2 5" xfId="36357"/>
    <cellStyle name="Normal 7 2 2 2 3 2 5 2" xfId="36358"/>
    <cellStyle name="Normal 7 2 2 2 3 2 5 3" xfId="36359"/>
    <cellStyle name="Normal 7 2 2 2 3 2 6" xfId="36360"/>
    <cellStyle name="Normal 7 2 2 2 3 2 6 2" xfId="36361"/>
    <cellStyle name="Normal 7 2 2 2 3 2 6 3" xfId="36362"/>
    <cellStyle name="Normal 7 2 2 2 3 2 7" xfId="36363"/>
    <cellStyle name="Normal 7 2 2 2 3 2 8" xfId="36364"/>
    <cellStyle name="Normal 7 2 2 2 3 3" xfId="36365"/>
    <cellStyle name="Normal 7 2 2 2 3 3 2" xfId="36366"/>
    <cellStyle name="Normal 7 2 2 2 3 3 2 2" xfId="36367"/>
    <cellStyle name="Normal 7 2 2 2 3 3 2 3" xfId="36368"/>
    <cellStyle name="Normal 7 2 2 2 3 3 3" xfId="36369"/>
    <cellStyle name="Normal 7 2 2 2 3 3 3 2" xfId="36370"/>
    <cellStyle name="Normal 7 2 2 2 3 3 3 3" xfId="36371"/>
    <cellStyle name="Normal 7 2 2 2 3 3 4" xfId="36372"/>
    <cellStyle name="Normal 7 2 2 2 3 3 4 2" xfId="36373"/>
    <cellStyle name="Normal 7 2 2 2 3 3 4 3" xfId="36374"/>
    <cellStyle name="Normal 7 2 2 2 3 3 5" xfId="36375"/>
    <cellStyle name="Normal 7 2 2 2 3 3 5 2" xfId="36376"/>
    <cellStyle name="Normal 7 2 2 2 3 3 5 3" xfId="36377"/>
    <cellStyle name="Normal 7 2 2 2 3 3 6" xfId="36378"/>
    <cellStyle name="Normal 7 2 2 2 3 3 7" xfId="36379"/>
    <cellStyle name="Normal 7 2 2 2 3 4" xfId="36380"/>
    <cellStyle name="Normal 7 2 2 2 3 4 2" xfId="36381"/>
    <cellStyle name="Normal 7 2 2 2 3 4 2 2" xfId="36382"/>
    <cellStyle name="Normal 7 2 2 2 3 4 2 3" xfId="36383"/>
    <cellStyle name="Normal 7 2 2 2 3 4 3" xfId="36384"/>
    <cellStyle name="Normal 7 2 2 2 3 4 3 2" xfId="36385"/>
    <cellStyle name="Normal 7 2 2 2 3 4 3 3" xfId="36386"/>
    <cellStyle name="Normal 7 2 2 2 3 4 4" xfId="36387"/>
    <cellStyle name="Normal 7 2 2 2 3 4 4 2" xfId="36388"/>
    <cellStyle name="Normal 7 2 2 2 3 4 4 3" xfId="36389"/>
    <cellStyle name="Normal 7 2 2 2 3 4 5" xfId="36390"/>
    <cellStyle name="Normal 7 2 2 2 3 4 5 2" xfId="36391"/>
    <cellStyle name="Normal 7 2 2 2 3 4 5 3" xfId="36392"/>
    <cellStyle name="Normal 7 2 2 2 3 4 6" xfId="36393"/>
    <cellStyle name="Normal 7 2 2 2 3 4 7" xfId="36394"/>
    <cellStyle name="Normal 7 2 2 2 3 5" xfId="36395"/>
    <cellStyle name="Normal 7 2 2 2 3 5 2" xfId="36396"/>
    <cellStyle name="Normal 7 2 2 2 3 5 2 2" xfId="36397"/>
    <cellStyle name="Normal 7 2 2 2 3 5 2 3" xfId="36398"/>
    <cellStyle name="Normal 7 2 2 2 3 5 3" xfId="36399"/>
    <cellStyle name="Normal 7 2 2 2 3 5 3 2" xfId="36400"/>
    <cellStyle name="Normal 7 2 2 2 3 5 3 3" xfId="36401"/>
    <cellStyle name="Normal 7 2 2 2 3 5 4" xfId="36402"/>
    <cellStyle name="Normal 7 2 2 2 3 5 4 2" xfId="36403"/>
    <cellStyle name="Normal 7 2 2 2 3 5 4 3" xfId="36404"/>
    <cellStyle name="Normal 7 2 2 2 3 5 5" xfId="36405"/>
    <cellStyle name="Normal 7 2 2 2 3 5 5 2" xfId="36406"/>
    <cellStyle name="Normal 7 2 2 2 3 5 5 3" xfId="36407"/>
    <cellStyle name="Normal 7 2 2 2 3 5 6" xfId="36408"/>
    <cellStyle name="Normal 7 2 2 2 3 5 7" xfId="36409"/>
    <cellStyle name="Normal 7 2 2 2 3 6" xfId="36410"/>
    <cellStyle name="Normal 7 2 2 2 3 6 2" xfId="36411"/>
    <cellStyle name="Normal 7 2 2 2 3 6 3" xfId="36412"/>
    <cellStyle name="Normal 7 2 2 2 3 7" xfId="36413"/>
    <cellStyle name="Normal 7 2 2 2 3 7 2" xfId="36414"/>
    <cellStyle name="Normal 7 2 2 2 3 7 3" xfId="36415"/>
    <cellStyle name="Normal 7 2 2 2 3 8" xfId="36416"/>
    <cellStyle name="Normal 7 2 2 2 3 8 2" xfId="36417"/>
    <cellStyle name="Normal 7 2 2 2 3 8 3" xfId="36418"/>
    <cellStyle name="Normal 7 2 2 2 3 9" xfId="36419"/>
    <cellStyle name="Normal 7 2 2 2 3 9 2" xfId="36420"/>
    <cellStyle name="Normal 7 2 2 2 3 9 3" xfId="36421"/>
    <cellStyle name="Normal 7 2 2 2 4" xfId="36422"/>
    <cellStyle name="Normal 7 2 2 2 4 2" xfId="36423"/>
    <cellStyle name="Normal 7 2 2 2 4 2 2" xfId="36424"/>
    <cellStyle name="Normal 7 2 2 2 4 2 2 2" xfId="36425"/>
    <cellStyle name="Normal 7 2 2 2 4 2 2 3" xfId="36426"/>
    <cellStyle name="Normal 7 2 2 2 4 2 3" xfId="36427"/>
    <cellStyle name="Normal 7 2 2 2 4 2 3 2" xfId="36428"/>
    <cellStyle name="Normal 7 2 2 2 4 2 3 3" xfId="36429"/>
    <cellStyle name="Normal 7 2 2 2 4 2 4" xfId="36430"/>
    <cellStyle name="Normal 7 2 2 2 4 2 4 2" xfId="36431"/>
    <cellStyle name="Normal 7 2 2 2 4 2 4 3" xfId="36432"/>
    <cellStyle name="Normal 7 2 2 2 4 2 5" xfId="36433"/>
    <cellStyle name="Normal 7 2 2 2 4 2 5 2" xfId="36434"/>
    <cellStyle name="Normal 7 2 2 2 4 2 5 3" xfId="36435"/>
    <cellStyle name="Normal 7 2 2 2 4 2 6" xfId="36436"/>
    <cellStyle name="Normal 7 2 2 2 4 2 7" xfId="36437"/>
    <cellStyle name="Normal 7 2 2 2 4 3" xfId="36438"/>
    <cellStyle name="Normal 7 2 2 2 4 3 2" xfId="36439"/>
    <cellStyle name="Normal 7 2 2 2 4 3 3" xfId="36440"/>
    <cellStyle name="Normal 7 2 2 2 4 4" xfId="36441"/>
    <cellStyle name="Normal 7 2 2 2 4 4 2" xfId="36442"/>
    <cellStyle name="Normal 7 2 2 2 4 4 3" xfId="36443"/>
    <cellStyle name="Normal 7 2 2 2 4 5" xfId="36444"/>
    <cellStyle name="Normal 7 2 2 2 4 5 2" xfId="36445"/>
    <cellStyle name="Normal 7 2 2 2 4 5 3" xfId="36446"/>
    <cellStyle name="Normal 7 2 2 2 4 6" xfId="36447"/>
    <cellStyle name="Normal 7 2 2 2 4 6 2" xfId="36448"/>
    <cellStyle name="Normal 7 2 2 2 4 6 3" xfId="36449"/>
    <cellStyle name="Normal 7 2 2 2 4 7" xfId="36450"/>
    <cellStyle name="Normal 7 2 2 2 4 8" xfId="36451"/>
    <cellStyle name="Normal 7 2 2 2 5" xfId="36452"/>
    <cellStyle name="Normal 7 2 2 2 5 2" xfId="36453"/>
    <cellStyle name="Normal 7 2 2 2 5 2 2" xfId="36454"/>
    <cellStyle name="Normal 7 2 2 2 5 2 2 2" xfId="36455"/>
    <cellStyle name="Normal 7 2 2 2 5 2 2 3" xfId="36456"/>
    <cellStyle name="Normal 7 2 2 2 5 2 3" xfId="36457"/>
    <cellStyle name="Normal 7 2 2 2 5 2 3 2" xfId="36458"/>
    <cellStyle name="Normal 7 2 2 2 5 2 3 3" xfId="36459"/>
    <cellStyle name="Normal 7 2 2 2 5 2 4" xfId="36460"/>
    <cellStyle name="Normal 7 2 2 2 5 2 4 2" xfId="36461"/>
    <cellStyle name="Normal 7 2 2 2 5 2 4 3" xfId="36462"/>
    <cellStyle name="Normal 7 2 2 2 5 2 5" xfId="36463"/>
    <cellStyle name="Normal 7 2 2 2 5 2 5 2" xfId="36464"/>
    <cellStyle name="Normal 7 2 2 2 5 2 5 3" xfId="36465"/>
    <cellStyle name="Normal 7 2 2 2 5 2 6" xfId="36466"/>
    <cellStyle name="Normal 7 2 2 2 5 2 7" xfId="36467"/>
    <cellStyle name="Normal 7 2 2 2 5 3" xfId="36468"/>
    <cellStyle name="Normal 7 2 2 2 5 3 2" xfId="36469"/>
    <cellStyle name="Normal 7 2 2 2 5 3 3" xfId="36470"/>
    <cellStyle name="Normal 7 2 2 2 5 4" xfId="36471"/>
    <cellStyle name="Normal 7 2 2 2 5 4 2" xfId="36472"/>
    <cellStyle name="Normal 7 2 2 2 5 4 3" xfId="36473"/>
    <cellStyle name="Normal 7 2 2 2 5 5" xfId="36474"/>
    <cellStyle name="Normal 7 2 2 2 5 5 2" xfId="36475"/>
    <cellStyle name="Normal 7 2 2 2 5 5 3" xfId="36476"/>
    <cellStyle name="Normal 7 2 2 2 5 6" xfId="36477"/>
    <cellStyle name="Normal 7 2 2 2 5 6 2" xfId="36478"/>
    <cellStyle name="Normal 7 2 2 2 5 6 3" xfId="36479"/>
    <cellStyle name="Normal 7 2 2 2 5 7" xfId="36480"/>
    <cellStyle name="Normal 7 2 2 2 5 8" xfId="36481"/>
    <cellStyle name="Normal 7 2 2 2 6" xfId="36482"/>
    <cellStyle name="Normal 7 2 2 2 6 2" xfId="36483"/>
    <cellStyle name="Normal 7 2 2 2 6 2 2" xfId="36484"/>
    <cellStyle name="Normal 7 2 2 2 6 2 3" xfId="36485"/>
    <cellStyle name="Normal 7 2 2 2 6 3" xfId="36486"/>
    <cellStyle name="Normal 7 2 2 2 6 3 2" xfId="36487"/>
    <cellStyle name="Normal 7 2 2 2 6 3 3" xfId="36488"/>
    <cellStyle name="Normal 7 2 2 2 6 4" xfId="36489"/>
    <cellStyle name="Normal 7 2 2 2 6 4 2" xfId="36490"/>
    <cellStyle name="Normal 7 2 2 2 6 4 3" xfId="36491"/>
    <cellStyle name="Normal 7 2 2 2 6 5" xfId="36492"/>
    <cellStyle name="Normal 7 2 2 2 6 5 2" xfId="36493"/>
    <cellStyle name="Normal 7 2 2 2 6 5 3" xfId="36494"/>
    <cellStyle name="Normal 7 2 2 2 6 6" xfId="36495"/>
    <cellStyle name="Normal 7 2 2 2 6 7" xfId="36496"/>
    <cellStyle name="Normal 7 2 2 2 7" xfId="36497"/>
    <cellStyle name="Normal 7 2 2 2 7 2" xfId="36498"/>
    <cellStyle name="Normal 7 2 2 2 7 2 2" xfId="36499"/>
    <cellStyle name="Normal 7 2 2 2 7 2 3" xfId="36500"/>
    <cellStyle name="Normal 7 2 2 2 7 3" xfId="36501"/>
    <cellStyle name="Normal 7 2 2 2 7 3 2" xfId="36502"/>
    <cellStyle name="Normal 7 2 2 2 7 3 3" xfId="36503"/>
    <cellStyle name="Normal 7 2 2 2 7 4" xfId="36504"/>
    <cellStyle name="Normal 7 2 2 2 7 4 2" xfId="36505"/>
    <cellStyle name="Normal 7 2 2 2 7 4 3" xfId="36506"/>
    <cellStyle name="Normal 7 2 2 2 7 5" xfId="36507"/>
    <cellStyle name="Normal 7 2 2 2 7 5 2" xfId="36508"/>
    <cellStyle name="Normal 7 2 2 2 7 5 3" xfId="36509"/>
    <cellStyle name="Normal 7 2 2 2 7 6" xfId="36510"/>
    <cellStyle name="Normal 7 2 2 2 7 7" xfId="36511"/>
    <cellStyle name="Normal 7 2 2 2 8" xfId="36512"/>
    <cellStyle name="Normal 7 2 2 2 8 2" xfId="36513"/>
    <cellStyle name="Normal 7 2 2 2 8 2 2" xfId="36514"/>
    <cellStyle name="Normal 7 2 2 2 8 2 3" xfId="36515"/>
    <cellStyle name="Normal 7 2 2 2 8 3" xfId="36516"/>
    <cellStyle name="Normal 7 2 2 2 8 3 2" xfId="36517"/>
    <cellStyle name="Normal 7 2 2 2 8 3 3" xfId="36518"/>
    <cellStyle name="Normal 7 2 2 2 8 4" xfId="36519"/>
    <cellStyle name="Normal 7 2 2 2 8 4 2" xfId="36520"/>
    <cellStyle name="Normal 7 2 2 2 8 4 3" xfId="36521"/>
    <cellStyle name="Normal 7 2 2 2 8 5" xfId="36522"/>
    <cellStyle name="Normal 7 2 2 2 8 5 2" xfId="36523"/>
    <cellStyle name="Normal 7 2 2 2 8 5 3" xfId="36524"/>
    <cellStyle name="Normal 7 2 2 2 8 6" xfId="36525"/>
    <cellStyle name="Normal 7 2 2 2 8 7" xfId="36526"/>
    <cellStyle name="Normal 7 2 2 2 9" xfId="36527"/>
    <cellStyle name="Normal 7 2 2 2 9 2" xfId="36528"/>
    <cellStyle name="Normal 7 2 2 2 9 2 2" xfId="36529"/>
    <cellStyle name="Normal 7 2 2 2 9 2 3" xfId="36530"/>
    <cellStyle name="Normal 7 2 2 2 9 3" xfId="36531"/>
    <cellStyle name="Normal 7 2 2 2 9 3 2" xfId="36532"/>
    <cellStyle name="Normal 7 2 2 2 9 3 3" xfId="36533"/>
    <cellStyle name="Normal 7 2 2 2 9 4" xfId="36534"/>
    <cellStyle name="Normal 7 2 2 2 9 4 2" xfId="36535"/>
    <cellStyle name="Normal 7 2 2 2 9 4 3" xfId="36536"/>
    <cellStyle name="Normal 7 2 2 2 9 5" xfId="36537"/>
    <cellStyle name="Normal 7 2 2 2 9 5 2" xfId="36538"/>
    <cellStyle name="Normal 7 2 2 2 9 5 3" xfId="36539"/>
    <cellStyle name="Normal 7 2 2 2 9 6" xfId="36540"/>
    <cellStyle name="Normal 7 2 2 2 9 7" xfId="36541"/>
    <cellStyle name="Normal 7 2 2 3" xfId="36542"/>
    <cellStyle name="Normal 7 2 2 3 10" xfId="36543"/>
    <cellStyle name="Normal 7 2 2 3 10 2" xfId="36544"/>
    <cellStyle name="Normal 7 2 2 3 10 3" xfId="36545"/>
    <cellStyle name="Normal 7 2 2 3 11" xfId="36546"/>
    <cellStyle name="Normal 7 2 2 3 11 2" xfId="36547"/>
    <cellStyle name="Normal 7 2 2 3 11 3" xfId="36548"/>
    <cellStyle name="Normal 7 2 2 3 12" xfId="36549"/>
    <cellStyle name="Normal 7 2 2 3 12 2" xfId="36550"/>
    <cellStyle name="Normal 7 2 2 3 12 3" xfId="36551"/>
    <cellStyle name="Normal 7 2 2 3 13" xfId="36552"/>
    <cellStyle name="Normal 7 2 2 3 14" xfId="36553"/>
    <cellStyle name="Normal 7 2 2 3 2" xfId="36554"/>
    <cellStyle name="Normal 7 2 2 3 2 10" xfId="36555"/>
    <cellStyle name="Normal 7 2 2 3 2 11" xfId="36556"/>
    <cellStyle name="Normal 7 2 2 3 2 2" xfId="36557"/>
    <cellStyle name="Normal 7 2 2 3 2 2 2" xfId="36558"/>
    <cellStyle name="Normal 7 2 2 3 2 2 2 2" xfId="36559"/>
    <cellStyle name="Normal 7 2 2 3 2 2 2 2 2" xfId="36560"/>
    <cellStyle name="Normal 7 2 2 3 2 2 2 2 3" xfId="36561"/>
    <cellStyle name="Normal 7 2 2 3 2 2 2 3" xfId="36562"/>
    <cellStyle name="Normal 7 2 2 3 2 2 2 3 2" xfId="36563"/>
    <cellStyle name="Normal 7 2 2 3 2 2 2 3 3" xfId="36564"/>
    <cellStyle name="Normal 7 2 2 3 2 2 2 4" xfId="36565"/>
    <cellStyle name="Normal 7 2 2 3 2 2 2 4 2" xfId="36566"/>
    <cellStyle name="Normal 7 2 2 3 2 2 2 4 3" xfId="36567"/>
    <cellStyle name="Normal 7 2 2 3 2 2 2 5" xfId="36568"/>
    <cellStyle name="Normal 7 2 2 3 2 2 2 5 2" xfId="36569"/>
    <cellStyle name="Normal 7 2 2 3 2 2 2 5 3" xfId="36570"/>
    <cellStyle name="Normal 7 2 2 3 2 2 2 6" xfId="36571"/>
    <cellStyle name="Normal 7 2 2 3 2 2 2 7" xfId="36572"/>
    <cellStyle name="Normal 7 2 2 3 2 2 3" xfId="36573"/>
    <cellStyle name="Normal 7 2 2 3 2 2 3 2" xfId="36574"/>
    <cellStyle name="Normal 7 2 2 3 2 2 3 3" xfId="36575"/>
    <cellStyle name="Normal 7 2 2 3 2 2 4" xfId="36576"/>
    <cellStyle name="Normal 7 2 2 3 2 2 4 2" xfId="36577"/>
    <cellStyle name="Normal 7 2 2 3 2 2 4 3" xfId="36578"/>
    <cellStyle name="Normal 7 2 2 3 2 2 5" xfId="36579"/>
    <cellStyle name="Normal 7 2 2 3 2 2 5 2" xfId="36580"/>
    <cellStyle name="Normal 7 2 2 3 2 2 5 3" xfId="36581"/>
    <cellStyle name="Normal 7 2 2 3 2 2 6" xfId="36582"/>
    <cellStyle name="Normal 7 2 2 3 2 2 6 2" xfId="36583"/>
    <cellStyle name="Normal 7 2 2 3 2 2 6 3" xfId="36584"/>
    <cellStyle name="Normal 7 2 2 3 2 2 7" xfId="36585"/>
    <cellStyle name="Normal 7 2 2 3 2 2 8" xfId="36586"/>
    <cellStyle name="Normal 7 2 2 3 2 3" xfId="36587"/>
    <cellStyle name="Normal 7 2 2 3 2 3 2" xfId="36588"/>
    <cellStyle name="Normal 7 2 2 3 2 3 2 2" xfId="36589"/>
    <cellStyle name="Normal 7 2 2 3 2 3 2 3" xfId="36590"/>
    <cellStyle name="Normal 7 2 2 3 2 3 3" xfId="36591"/>
    <cellStyle name="Normal 7 2 2 3 2 3 3 2" xfId="36592"/>
    <cellStyle name="Normal 7 2 2 3 2 3 3 3" xfId="36593"/>
    <cellStyle name="Normal 7 2 2 3 2 3 4" xfId="36594"/>
    <cellStyle name="Normal 7 2 2 3 2 3 4 2" xfId="36595"/>
    <cellStyle name="Normal 7 2 2 3 2 3 4 3" xfId="36596"/>
    <cellStyle name="Normal 7 2 2 3 2 3 5" xfId="36597"/>
    <cellStyle name="Normal 7 2 2 3 2 3 5 2" xfId="36598"/>
    <cellStyle name="Normal 7 2 2 3 2 3 5 3" xfId="36599"/>
    <cellStyle name="Normal 7 2 2 3 2 3 6" xfId="36600"/>
    <cellStyle name="Normal 7 2 2 3 2 3 7" xfId="36601"/>
    <cellStyle name="Normal 7 2 2 3 2 4" xfId="36602"/>
    <cellStyle name="Normal 7 2 2 3 2 4 2" xfId="36603"/>
    <cellStyle name="Normal 7 2 2 3 2 4 2 2" xfId="36604"/>
    <cellStyle name="Normal 7 2 2 3 2 4 2 3" xfId="36605"/>
    <cellStyle name="Normal 7 2 2 3 2 4 3" xfId="36606"/>
    <cellStyle name="Normal 7 2 2 3 2 4 3 2" xfId="36607"/>
    <cellStyle name="Normal 7 2 2 3 2 4 3 3" xfId="36608"/>
    <cellStyle name="Normal 7 2 2 3 2 4 4" xfId="36609"/>
    <cellStyle name="Normal 7 2 2 3 2 4 4 2" xfId="36610"/>
    <cellStyle name="Normal 7 2 2 3 2 4 4 3" xfId="36611"/>
    <cellStyle name="Normal 7 2 2 3 2 4 5" xfId="36612"/>
    <cellStyle name="Normal 7 2 2 3 2 4 5 2" xfId="36613"/>
    <cellStyle name="Normal 7 2 2 3 2 4 5 3" xfId="36614"/>
    <cellStyle name="Normal 7 2 2 3 2 4 6" xfId="36615"/>
    <cellStyle name="Normal 7 2 2 3 2 4 7" xfId="36616"/>
    <cellStyle name="Normal 7 2 2 3 2 5" xfId="36617"/>
    <cellStyle name="Normal 7 2 2 3 2 5 2" xfId="36618"/>
    <cellStyle name="Normal 7 2 2 3 2 5 2 2" xfId="36619"/>
    <cellStyle name="Normal 7 2 2 3 2 5 2 3" xfId="36620"/>
    <cellStyle name="Normal 7 2 2 3 2 5 3" xfId="36621"/>
    <cellStyle name="Normal 7 2 2 3 2 5 3 2" xfId="36622"/>
    <cellStyle name="Normal 7 2 2 3 2 5 3 3" xfId="36623"/>
    <cellStyle name="Normal 7 2 2 3 2 5 4" xfId="36624"/>
    <cellStyle name="Normal 7 2 2 3 2 5 4 2" xfId="36625"/>
    <cellStyle name="Normal 7 2 2 3 2 5 4 3" xfId="36626"/>
    <cellStyle name="Normal 7 2 2 3 2 5 5" xfId="36627"/>
    <cellStyle name="Normal 7 2 2 3 2 5 5 2" xfId="36628"/>
    <cellStyle name="Normal 7 2 2 3 2 5 5 3" xfId="36629"/>
    <cellStyle name="Normal 7 2 2 3 2 5 6" xfId="36630"/>
    <cellStyle name="Normal 7 2 2 3 2 5 7" xfId="36631"/>
    <cellStyle name="Normal 7 2 2 3 2 6" xfId="36632"/>
    <cellStyle name="Normal 7 2 2 3 2 6 2" xfId="36633"/>
    <cellStyle name="Normal 7 2 2 3 2 6 3" xfId="36634"/>
    <cellStyle name="Normal 7 2 2 3 2 7" xfId="36635"/>
    <cellStyle name="Normal 7 2 2 3 2 7 2" xfId="36636"/>
    <cellStyle name="Normal 7 2 2 3 2 7 3" xfId="36637"/>
    <cellStyle name="Normal 7 2 2 3 2 8" xfId="36638"/>
    <cellStyle name="Normal 7 2 2 3 2 8 2" xfId="36639"/>
    <cellStyle name="Normal 7 2 2 3 2 8 3" xfId="36640"/>
    <cellStyle name="Normal 7 2 2 3 2 9" xfId="36641"/>
    <cellStyle name="Normal 7 2 2 3 2 9 2" xfId="36642"/>
    <cellStyle name="Normal 7 2 2 3 2 9 3" xfId="36643"/>
    <cellStyle name="Normal 7 2 2 3 3" xfId="36644"/>
    <cellStyle name="Normal 7 2 2 3 3 2" xfId="36645"/>
    <cellStyle name="Normal 7 2 2 3 3 2 2" xfId="36646"/>
    <cellStyle name="Normal 7 2 2 3 3 2 2 2" xfId="36647"/>
    <cellStyle name="Normal 7 2 2 3 3 2 2 3" xfId="36648"/>
    <cellStyle name="Normal 7 2 2 3 3 2 3" xfId="36649"/>
    <cellStyle name="Normal 7 2 2 3 3 2 3 2" xfId="36650"/>
    <cellStyle name="Normal 7 2 2 3 3 2 3 3" xfId="36651"/>
    <cellStyle name="Normal 7 2 2 3 3 2 4" xfId="36652"/>
    <cellStyle name="Normal 7 2 2 3 3 2 4 2" xfId="36653"/>
    <cellStyle name="Normal 7 2 2 3 3 2 4 3" xfId="36654"/>
    <cellStyle name="Normal 7 2 2 3 3 2 5" xfId="36655"/>
    <cellStyle name="Normal 7 2 2 3 3 2 5 2" xfId="36656"/>
    <cellStyle name="Normal 7 2 2 3 3 2 5 3" xfId="36657"/>
    <cellStyle name="Normal 7 2 2 3 3 2 6" xfId="36658"/>
    <cellStyle name="Normal 7 2 2 3 3 2 7" xfId="36659"/>
    <cellStyle name="Normal 7 2 2 3 3 3" xfId="36660"/>
    <cellStyle name="Normal 7 2 2 3 3 3 2" xfId="36661"/>
    <cellStyle name="Normal 7 2 2 3 3 3 3" xfId="36662"/>
    <cellStyle name="Normal 7 2 2 3 3 4" xfId="36663"/>
    <cellStyle name="Normal 7 2 2 3 3 4 2" xfId="36664"/>
    <cellStyle name="Normal 7 2 2 3 3 4 3" xfId="36665"/>
    <cellStyle name="Normal 7 2 2 3 3 5" xfId="36666"/>
    <cellStyle name="Normal 7 2 2 3 3 5 2" xfId="36667"/>
    <cellStyle name="Normal 7 2 2 3 3 5 3" xfId="36668"/>
    <cellStyle name="Normal 7 2 2 3 3 6" xfId="36669"/>
    <cellStyle name="Normal 7 2 2 3 3 6 2" xfId="36670"/>
    <cellStyle name="Normal 7 2 2 3 3 6 3" xfId="36671"/>
    <cellStyle name="Normal 7 2 2 3 3 7" xfId="36672"/>
    <cellStyle name="Normal 7 2 2 3 3 8" xfId="36673"/>
    <cellStyle name="Normal 7 2 2 3 4" xfId="36674"/>
    <cellStyle name="Normal 7 2 2 3 4 2" xfId="36675"/>
    <cellStyle name="Normal 7 2 2 3 4 2 2" xfId="36676"/>
    <cellStyle name="Normal 7 2 2 3 4 2 2 2" xfId="36677"/>
    <cellStyle name="Normal 7 2 2 3 4 2 2 3" xfId="36678"/>
    <cellStyle name="Normal 7 2 2 3 4 2 3" xfId="36679"/>
    <cellStyle name="Normal 7 2 2 3 4 2 3 2" xfId="36680"/>
    <cellStyle name="Normal 7 2 2 3 4 2 3 3" xfId="36681"/>
    <cellStyle name="Normal 7 2 2 3 4 2 4" xfId="36682"/>
    <cellStyle name="Normal 7 2 2 3 4 2 4 2" xfId="36683"/>
    <cellStyle name="Normal 7 2 2 3 4 2 4 3" xfId="36684"/>
    <cellStyle name="Normal 7 2 2 3 4 2 5" xfId="36685"/>
    <cellStyle name="Normal 7 2 2 3 4 2 5 2" xfId="36686"/>
    <cellStyle name="Normal 7 2 2 3 4 2 5 3" xfId="36687"/>
    <cellStyle name="Normal 7 2 2 3 4 2 6" xfId="36688"/>
    <cellStyle name="Normal 7 2 2 3 4 2 7" xfId="36689"/>
    <cellStyle name="Normal 7 2 2 3 4 3" xfId="36690"/>
    <cellStyle name="Normal 7 2 2 3 4 3 2" xfId="36691"/>
    <cellStyle name="Normal 7 2 2 3 4 3 3" xfId="36692"/>
    <cellStyle name="Normal 7 2 2 3 4 4" xfId="36693"/>
    <cellStyle name="Normal 7 2 2 3 4 4 2" xfId="36694"/>
    <cellStyle name="Normal 7 2 2 3 4 4 3" xfId="36695"/>
    <cellStyle name="Normal 7 2 2 3 4 5" xfId="36696"/>
    <cellStyle name="Normal 7 2 2 3 4 5 2" xfId="36697"/>
    <cellStyle name="Normal 7 2 2 3 4 5 3" xfId="36698"/>
    <cellStyle name="Normal 7 2 2 3 4 6" xfId="36699"/>
    <cellStyle name="Normal 7 2 2 3 4 6 2" xfId="36700"/>
    <cellStyle name="Normal 7 2 2 3 4 6 3" xfId="36701"/>
    <cellStyle name="Normal 7 2 2 3 4 7" xfId="36702"/>
    <cellStyle name="Normal 7 2 2 3 4 8" xfId="36703"/>
    <cellStyle name="Normal 7 2 2 3 5" xfId="36704"/>
    <cellStyle name="Normal 7 2 2 3 5 2" xfId="36705"/>
    <cellStyle name="Normal 7 2 2 3 5 2 2" xfId="36706"/>
    <cellStyle name="Normal 7 2 2 3 5 2 3" xfId="36707"/>
    <cellStyle name="Normal 7 2 2 3 5 3" xfId="36708"/>
    <cellStyle name="Normal 7 2 2 3 5 3 2" xfId="36709"/>
    <cellStyle name="Normal 7 2 2 3 5 3 3" xfId="36710"/>
    <cellStyle name="Normal 7 2 2 3 5 4" xfId="36711"/>
    <cellStyle name="Normal 7 2 2 3 5 4 2" xfId="36712"/>
    <cellStyle name="Normal 7 2 2 3 5 4 3" xfId="36713"/>
    <cellStyle name="Normal 7 2 2 3 5 5" xfId="36714"/>
    <cellStyle name="Normal 7 2 2 3 5 5 2" xfId="36715"/>
    <cellStyle name="Normal 7 2 2 3 5 5 3" xfId="36716"/>
    <cellStyle name="Normal 7 2 2 3 5 6" xfId="36717"/>
    <cellStyle name="Normal 7 2 2 3 5 7" xfId="36718"/>
    <cellStyle name="Normal 7 2 2 3 6" xfId="36719"/>
    <cellStyle name="Normal 7 2 2 3 6 2" xfId="36720"/>
    <cellStyle name="Normal 7 2 2 3 6 2 2" xfId="36721"/>
    <cellStyle name="Normal 7 2 2 3 6 2 3" xfId="36722"/>
    <cellStyle name="Normal 7 2 2 3 6 3" xfId="36723"/>
    <cellStyle name="Normal 7 2 2 3 6 3 2" xfId="36724"/>
    <cellStyle name="Normal 7 2 2 3 6 3 3" xfId="36725"/>
    <cellStyle name="Normal 7 2 2 3 6 4" xfId="36726"/>
    <cellStyle name="Normal 7 2 2 3 6 4 2" xfId="36727"/>
    <cellStyle name="Normal 7 2 2 3 6 4 3" xfId="36728"/>
    <cellStyle name="Normal 7 2 2 3 6 5" xfId="36729"/>
    <cellStyle name="Normal 7 2 2 3 6 5 2" xfId="36730"/>
    <cellStyle name="Normal 7 2 2 3 6 5 3" xfId="36731"/>
    <cellStyle name="Normal 7 2 2 3 6 6" xfId="36732"/>
    <cellStyle name="Normal 7 2 2 3 6 7" xfId="36733"/>
    <cellStyle name="Normal 7 2 2 3 7" xfId="36734"/>
    <cellStyle name="Normal 7 2 2 3 7 2" xfId="36735"/>
    <cellStyle name="Normal 7 2 2 3 7 2 2" xfId="36736"/>
    <cellStyle name="Normal 7 2 2 3 7 2 3" xfId="36737"/>
    <cellStyle name="Normal 7 2 2 3 7 3" xfId="36738"/>
    <cellStyle name="Normal 7 2 2 3 7 3 2" xfId="36739"/>
    <cellStyle name="Normal 7 2 2 3 7 3 3" xfId="36740"/>
    <cellStyle name="Normal 7 2 2 3 7 4" xfId="36741"/>
    <cellStyle name="Normal 7 2 2 3 7 4 2" xfId="36742"/>
    <cellStyle name="Normal 7 2 2 3 7 4 3" xfId="36743"/>
    <cellStyle name="Normal 7 2 2 3 7 5" xfId="36744"/>
    <cellStyle name="Normal 7 2 2 3 7 5 2" xfId="36745"/>
    <cellStyle name="Normal 7 2 2 3 7 5 3" xfId="36746"/>
    <cellStyle name="Normal 7 2 2 3 7 6" xfId="36747"/>
    <cellStyle name="Normal 7 2 2 3 7 7" xfId="36748"/>
    <cellStyle name="Normal 7 2 2 3 8" xfId="36749"/>
    <cellStyle name="Normal 7 2 2 3 8 2" xfId="36750"/>
    <cellStyle name="Normal 7 2 2 3 8 2 2" xfId="36751"/>
    <cellStyle name="Normal 7 2 2 3 8 2 3" xfId="36752"/>
    <cellStyle name="Normal 7 2 2 3 8 3" xfId="36753"/>
    <cellStyle name="Normal 7 2 2 3 8 3 2" xfId="36754"/>
    <cellStyle name="Normal 7 2 2 3 8 3 3" xfId="36755"/>
    <cellStyle name="Normal 7 2 2 3 8 4" xfId="36756"/>
    <cellStyle name="Normal 7 2 2 3 8 4 2" xfId="36757"/>
    <cellStyle name="Normal 7 2 2 3 8 4 3" xfId="36758"/>
    <cellStyle name="Normal 7 2 2 3 8 5" xfId="36759"/>
    <cellStyle name="Normal 7 2 2 3 8 5 2" xfId="36760"/>
    <cellStyle name="Normal 7 2 2 3 8 5 3" xfId="36761"/>
    <cellStyle name="Normal 7 2 2 3 8 6" xfId="36762"/>
    <cellStyle name="Normal 7 2 2 3 8 7" xfId="36763"/>
    <cellStyle name="Normal 7 2 2 3 9" xfId="36764"/>
    <cellStyle name="Normal 7 2 2 3 9 2" xfId="36765"/>
    <cellStyle name="Normal 7 2 2 3 9 3" xfId="36766"/>
    <cellStyle name="Normal 7 2 2 4" xfId="36767"/>
    <cellStyle name="Normal 7 2 2 4 10" xfId="36768"/>
    <cellStyle name="Normal 7 2 2 4 11" xfId="36769"/>
    <cellStyle name="Normal 7 2 2 4 2" xfId="36770"/>
    <cellStyle name="Normal 7 2 2 4 2 2" xfId="36771"/>
    <cellStyle name="Normal 7 2 2 4 2 2 2" xfId="36772"/>
    <cellStyle name="Normal 7 2 2 4 2 2 2 2" xfId="36773"/>
    <cellStyle name="Normal 7 2 2 4 2 2 2 3" xfId="36774"/>
    <cellStyle name="Normal 7 2 2 4 2 2 3" xfId="36775"/>
    <cellStyle name="Normal 7 2 2 4 2 2 3 2" xfId="36776"/>
    <cellStyle name="Normal 7 2 2 4 2 2 3 3" xfId="36777"/>
    <cellStyle name="Normal 7 2 2 4 2 2 4" xfId="36778"/>
    <cellStyle name="Normal 7 2 2 4 2 2 4 2" xfId="36779"/>
    <cellStyle name="Normal 7 2 2 4 2 2 4 3" xfId="36780"/>
    <cellStyle name="Normal 7 2 2 4 2 2 5" xfId="36781"/>
    <cellStyle name="Normal 7 2 2 4 2 2 5 2" xfId="36782"/>
    <cellStyle name="Normal 7 2 2 4 2 2 5 3" xfId="36783"/>
    <cellStyle name="Normal 7 2 2 4 2 2 6" xfId="36784"/>
    <cellStyle name="Normal 7 2 2 4 2 2 7" xfId="36785"/>
    <cellStyle name="Normal 7 2 2 4 2 3" xfId="36786"/>
    <cellStyle name="Normal 7 2 2 4 2 3 2" xfId="36787"/>
    <cellStyle name="Normal 7 2 2 4 2 3 3" xfId="36788"/>
    <cellStyle name="Normal 7 2 2 4 2 4" xfId="36789"/>
    <cellStyle name="Normal 7 2 2 4 2 4 2" xfId="36790"/>
    <cellStyle name="Normal 7 2 2 4 2 4 3" xfId="36791"/>
    <cellStyle name="Normal 7 2 2 4 2 5" xfId="36792"/>
    <cellStyle name="Normal 7 2 2 4 2 5 2" xfId="36793"/>
    <cellStyle name="Normal 7 2 2 4 2 5 3" xfId="36794"/>
    <cellStyle name="Normal 7 2 2 4 2 6" xfId="36795"/>
    <cellStyle name="Normal 7 2 2 4 2 6 2" xfId="36796"/>
    <cellStyle name="Normal 7 2 2 4 2 6 3" xfId="36797"/>
    <cellStyle name="Normal 7 2 2 4 2 7" xfId="36798"/>
    <cellStyle name="Normal 7 2 2 4 2 8" xfId="36799"/>
    <cellStyle name="Normal 7 2 2 4 3" xfId="36800"/>
    <cellStyle name="Normal 7 2 2 4 3 2" xfId="36801"/>
    <cellStyle name="Normal 7 2 2 4 3 2 2" xfId="36802"/>
    <cellStyle name="Normal 7 2 2 4 3 2 3" xfId="36803"/>
    <cellStyle name="Normal 7 2 2 4 3 3" xfId="36804"/>
    <cellStyle name="Normal 7 2 2 4 3 3 2" xfId="36805"/>
    <cellStyle name="Normal 7 2 2 4 3 3 3" xfId="36806"/>
    <cellStyle name="Normal 7 2 2 4 3 4" xfId="36807"/>
    <cellStyle name="Normal 7 2 2 4 3 4 2" xfId="36808"/>
    <cellStyle name="Normal 7 2 2 4 3 4 3" xfId="36809"/>
    <cellStyle name="Normal 7 2 2 4 3 5" xfId="36810"/>
    <cellStyle name="Normal 7 2 2 4 3 5 2" xfId="36811"/>
    <cellStyle name="Normal 7 2 2 4 3 5 3" xfId="36812"/>
    <cellStyle name="Normal 7 2 2 4 3 6" xfId="36813"/>
    <cellStyle name="Normal 7 2 2 4 3 7" xfId="36814"/>
    <cellStyle name="Normal 7 2 2 4 4" xfId="36815"/>
    <cellStyle name="Normal 7 2 2 4 4 2" xfId="36816"/>
    <cellStyle name="Normal 7 2 2 4 4 2 2" xfId="36817"/>
    <cellStyle name="Normal 7 2 2 4 4 2 3" xfId="36818"/>
    <cellStyle name="Normal 7 2 2 4 4 3" xfId="36819"/>
    <cellStyle name="Normal 7 2 2 4 4 3 2" xfId="36820"/>
    <cellStyle name="Normal 7 2 2 4 4 3 3" xfId="36821"/>
    <cellStyle name="Normal 7 2 2 4 4 4" xfId="36822"/>
    <cellStyle name="Normal 7 2 2 4 4 4 2" xfId="36823"/>
    <cellStyle name="Normal 7 2 2 4 4 4 3" xfId="36824"/>
    <cellStyle name="Normal 7 2 2 4 4 5" xfId="36825"/>
    <cellStyle name="Normal 7 2 2 4 4 5 2" xfId="36826"/>
    <cellStyle name="Normal 7 2 2 4 4 5 3" xfId="36827"/>
    <cellStyle name="Normal 7 2 2 4 4 6" xfId="36828"/>
    <cellStyle name="Normal 7 2 2 4 4 7" xfId="36829"/>
    <cellStyle name="Normal 7 2 2 4 5" xfId="36830"/>
    <cellStyle name="Normal 7 2 2 4 5 2" xfId="36831"/>
    <cellStyle name="Normal 7 2 2 4 5 2 2" xfId="36832"/>
    <cellStyle name="Normal 7 2 2 4 5 2 3" xfId="36833"/>
    <cellStyle name="Normal 7 2 2 4 5 3" xfId="36834"/>
    <cellStyle name="Normal 7 2 2 4 5 3 2" xfId="36835"/>
    <cellStyle name="Normal 7 2 2 4 5 3 3" xfId="36836"/>
    <cellStyle name="Normal 7 2 2 4 5 4" xfId="36837"/>
    <cellStyle name="Normal 7 2 2 4 5 4 2" xfId="36838"/>
    <cellStyle name="Normal 7 2 2 4 5 4 3" xfId="36839"/>
    <cellStyle name="Normal 7 2 2 4 5 5" xfId="36840"/>
    <cellStyle name="Normal 7 2 2 4 5 5 2" xfId="36841"/>
    <cellStyle name="Normal 7 2 2 4 5 5 3" xfId="36842"/>
    <cellStyle name="Normal 7 2 2 4 5 6" xfId="36843"/>
    <cellStyle name="Normal 7 2 2 4 5 7" xfId="36844"/>
    <cellStyle name="Normal 7 2 2 4 6" xfId="36845"/>
    <cellStyle name="Normal 7 2 2 4 6 2" xfId="36846"/>
    <cellStyle name="Normal 7 2 2 4 6 3" xfId="36847"/>
    <cellStyle name="Normal 7 2 2 4 7" xfId="36848"/>
    <cellStyle name="Normal 7 2 2 4 7 2" xfId="36849"/>
    <cellStyle name="Normal 7 2 2 4 7 3" xfId="36850"/>
    <cellStyle name="Normal 7 2 2 4 8" xfId="36851"/>
    <cellStyle name="Normal 7 2 2 4 8 2" xfId="36852"/>
    <cellStyle name="Normal 7 2 2 4 8 3" xfId="36853"/>
    <cellStyle name="Normal 7 2 2 4 9" xfId="36854"/>
    <cellStyle name="Normal 7 2 2 4 9 2" xfId="36855"/>
    <cellStyle name="Normal 7 2 2 4 9 3" xfId="36856"/>
    <cellStyle name="Normal 7 2 2 5" xfId="36857"/>
    <cellStyle name="Normal 7 2 2 5 2" xfId="36858"/>
    <cellStyle name="Normal 7 2 2 5 2 2" xfId="36859"/>
    <cellStyle name="Normal 7 2 2 5 2 2 2" xfId="36860"/>
    <cellStyle name="Normal 7 2 2 5 2 2 3" xfId="36861"/>
    <cellStyle name="Normal 7 2 2 5 2 3" xfId="36862"/>
    <cellStyle name="Normal 7 2 2 5 2 3 2" xfId="36863"/>
    <cellStyle name="Normal 7 2 2 5 2 3 3" xfId="36864"/>
    <cellStyle name="Normal 7 2 2 5 2 4" xfId="36865"/>
    <cellStyle name="Normal 7 2 2 5 2 4 2" xfId="36866"/>
    <cellStyle name="Normal 7 2 2 5 2 4 3" xfId="36867"/>
    <cellStyle name="Normal 7 2 2 5 2 5" xfId="36868"/>
    <cellStyle name="Normal 7 2 2 5 2 5 2" xfId="36869"/>
    <cellStyle name="Normal 7 2 2 5 2 5 3" xfId="36870"/>
    <cellStyle name="Normal 7 2 2 5 2 6" xfId="36871"/>
    <cellStyle name="Normal 7 2 2 5 2 7" xfId="36872"/>
    <cellStyle name="Normal 7 2 2 5 3" xfId="36873"/>
    <cellStyle name="Normal 7 2 2 5 3 2" xfId="36874"/>
    <cellStyle name="Normal 7 2 2 5 3 3" xfId="36875"/>
    <cellStyle name="Normal 7 2 2 5 4" xfId="36876"/>
    <cellStyle name="Normal 7 2 2 5 4 2" xfId="36877"/>
    <cellStyle name="Normal 7 2 2 5 4 3" xfId="36878"/>
    <cellStyle name="Normal 7 2 2 5 5" xfId="36879"/>
    <cellStyle name="Normal 7 2 2 5 5 2" xfId="36880"/>
    <cellStyle name="Normal 7 2 2 5 5 3" xfId="36881"/>
    <cellStyle name="Normal 7 2 2 5 6" xfId="36882"/>
    <cellStyle name="Normal 7 2 2 5 6 2" xfId="36883"/>
    <cellStyle name="Normal 7 2 2 5 6 3" xfId="36884"/>
    <cellStyle name="Normal 7 2 2 5 7" xfId="36885"/>
    <cellStyle name="Normal 7 2 2 5 8" xfId="36886"/>
    <cellStyle name="Normal 7 2 2 6" xfId="36887"/>
    <cellStyle name="Normal 7 2 2 6 2" xfId="36888"/>
    <cellStyle name="Normal 7 2 2 6 2 2" xfId="36889"/>
    <cellStyle name="Normal 7 2 2 6 2 2 2" xfId="36890"/>
    <cellStyle name="Normal 7 2 2 6 2 2 3" xfId="36891"/>
    <cellStyle name="Normal 7 2 2 6 2 3" xfId="36892"/>
    <cellStyle name="Normal 7 2 2 6 2 3 2" xfId="36893"/>
    <cellStyle name="Normal 7 2 2 6 2 3 3" xfId="36894"/>
    <cellStyle name="Normal 7 2 2 6 2 4" xfId="36895"/>
    <cellStyle name="Normal 7 2 2 6 2 4 2" xfId="36896"/>
    <cellStyle name="Normal 7 2 2 6 2 4 3" xfId="36897"/>
    <cellStyle name="Normal 7 2 2 6 2 5" xfId="36898"/>
    <cellStyle name="Normal 7 2 2 6 2 5 2" xfId="36899"/>
    <cellStyle name="Normal 7 2 2 6 2 5 3" xfId="36900"/>
    <cellStyle name="Normal 7 2 2 6 2 6" xfId="36901"/>
    <cellStyle name="Normal 7 2 2 6 2 7" xfId="36902"/>
    <cellStyle name="Normal 7 2 2 6 3" xfId="36903"/>
    <cellStyle name="Normal 7 2 2 6 3 2" xfId="36904"/>
    <cellStyle name="Normal 7 2 2 6 3 3" xfId="36905"/>
    <cellStyle name="Normal 7 2 2 6 4" xfId="36906"/>
    <cellStyle name="Normal 7 2 2 6 4 2" xfId="36907"/>
    <cellStyle name="Normal 7 2 2 6 4 3" xfId="36908"/>
    <cellStyle name="Normal 7 2 2 6 5" xfId="36909"/>
    <cellStyle name="Normal 7 2 2 6 5 2" xfId="36910"/>
    <cellStyle name="Normal 7 2 2 6 5 3" xfId="36911"/>
    <cellStyle name="Normal 7 2 2 6 6" xfId="36912"/>
    <cellStyle name="Normal 7 2 2 6 6 2" xfId="36913"/>
    <cellStyle name="Normal 7 2 2 6 6 3" xfId="36914"/>
    <cellStyle name="Normal 7 2 2 6 7" xfId="36915"/>
    <cellStyle name="Normal 7 2 2 6 8" xfId="36916"/>
    <cellStyle name="Normal 7 2 2 7" xfId="36917"/>
    <cellStyle name="Normal 7 2 2 7 2" xfId="36918"/>
    <cellStyle name="Normal 7 2 2 7 2 2" xfId="36919"/>
    <cellStyle name="Normal 7 2 2 7 2 3" xfId="36920"/>
    <cellStyle name="Normal 7 2 2 7 3" xfId="36921"/>
    <cellStyle name="Normal 7 2 2 7 3 2" xfId="36922"/>
    <cellStyle name="Normal 7 2 2 7 3 3" xfId="36923"/>
    <cellStyle name="Normal 7 2 2 7 4" xfId="36924"/>
    <cellStyle name="Normal 7 2 2 7 4 2" xfId="36925"/>
    <cellStyle name="Normal 7 2 2 7 4 3" xfId="36926"/>
    <cellStyle name="Normal 7 2 2 7 5" xfId="36927"/>
    <cellStyle name="Normal 7 2 2 7 5 2" xfId="36928"/>
    <cellStyle name="Normal 7 2 2 7 5 3" xfId="36929"/>
    <cellStyle name="Normal 7 2 2 7 6" xfId="36930"/>
    <cellStyle name="Normal 7 2 2 7 7" xfId="36931"/>
    <cellStyle name="Normal 7 2 2 8" xfId="36932"/>
    <cellStyle name="Normal 7 2 2 8 2" xfId="36933"/>
    <cellStyle name="Normal 7 2 2 8 2 2" xfId="36934"/>
    <cellStyle name="Normal 7 2 2 8 2 3" xfId="36935"/>
    <cellStyle name="Normal 7 2 2 8 3" xfId="36936"/>
    <cellStyle name="Normal 7 2 2 8 3 2" xfId="36937"/>
    <cellStyle name="Normal 7 2 2 8 3 3" xfId="36938"/>
    <cellStyle name="Normal 7 2 2 8 4" xfId="36939"/>
    <cellStyle name="Normal 7 2 2 8 4 2" xfId="36940"/>
    <cellStyle name="Normal 7 2 2 8 4 3" xfId="36941"/>
    <cellStyle name="Normal 7 2 2 8 5" xfId="36942"/>
    <cellStyle name="Normal 7 2 2 8 5 2" xfId="36943"/>
    <cellStyle name="Normal 7 2 2 8 5 3" xfId="36944"/>
    <cellStyle name="Normal 7 2 2 8 6" xfId="36945"/>
    <cellStyle name="Normal 7 2 2 8 7" xfId="36946"/>
    <cellStyle name="Normal 7 2 2 9" xfId="36947"/>
    <cellStyle name="Normal 7 2 2 9 2" xfId="36948"/>
    <cellStyle name="Normal 7 2 2 9 2 2" xfId="36949"/>
    <cellStyle name="Normal 7 2 2 9 2 3" xfId="36950"/>
    <cellStyle name="Normal 7 2 2 9 3" xfId="36951"/>
    <cellStyle name="Normal 7 2 2 9 3 2" xfId="36952"/>
    <cellStyle name="Normal 7 2 2 9 3 3" xfId="36953"/>
    <cellStyle name="Normal 7 2 2 9 4" xfId="36954"/>
    <cellStyle name="Normal 7 2 2 9 4 2" xfId="36955"/>
    <cellStyle name="Normal 7 2 2 9 4 3" xfId="36956"/>
    <cellStyle name="Normal 7 2 2 9 5" xfId="36957"/>
    <cellStyle name="Normal 7 2 2 9 5 2" xfId="36958"/>
    <cellStyle name="Normal 7 2 2 9 5 3" xfId="36959"/>
    <cellStyle name="Normal 7 2 2 9 6" xfId="36960"/>
    <cellStyle name="Normal 7 2 2 9 7" xfId="36961"/>
    <cellStyle name="Normal 7 2 20" xfId="35987"/>
    <cellStyle name="Normal 7 2 3" xfId="36962"/>
    <cellStyle name="Normal 7 2 3 2" xfId="36963"/>
    <cellStyle name="Normal 7 2 4" xfId="36964"/>
    <cellStyle name="Normal 7 2 4 10" xfId="36965"/>
    <cellStyle name="Normal 7 2 4 10 2" xfId="36966"/>
    <cellStyle name="Normal 7 2 4 10 3" xfId="36967"/>
    <cellStyle name="Normal 7 2 4 11" xfId="36968"/>
    <cellStyle name="Normal 7 2 4 11 2" xfId="36969"/>
    <cellStyle name="Normal 7 2 4 11 3" xfId="36970"/>
    <cellStyle name="Normal 7 2 4 12" xfId="36971"/>
    <cellStyle name="Normal 7 2 4 12 2" xfId="36972"/>
    <cellStyle name="Normal 7 2 4 12 3" xfId="36973"/>
    <cellStyle name="Normal 7 2 4 13" xfId="36974"/>
    <cellStyle name="Normal 7 2 4 13 2" xfId="36975"/>
    <cellStyle name="Normal 7 2 4 13 3" xfId="36976"/>
    <cellStyle name="Normal 7 2 4 14" xfId="36977"/>
    <cellStyle name="Normal 7 2 4 15" xfId="36978"/>
    <cellStyle name="Normal 7 2 4 2" xfId="36979"/>
    <cellStyle name="Normal 7 2 4 2 10" xfId="36980"/>
    <cellStyle name="Normal 7 2 4 2 10 2" xfId="36981"/>
    <cellStyle name="Normal 7 2 4 2 10 3" xfId="36982"/>
    <cellStyle name="Normal 7 2 4 2 11" xfId="36983"/>
    <cellStyle name="Normal 7 2 4 2 11 2" xfId="36984"/>
    <cellStyle name="Normal 7 2 4 2 11 3" xfId="36985"/>
    <cellStyle name="Normal 7 2 4 2 12" xfId="36986"/>
    <cellStyle name="Normal 7 2 4 2 12 2" xfId="36987"/>
    <cellStyle name="Normal 7 2 4 2 12 3" xfId="36988"/>
    <cellStyle name="Normal 7 2 4 2 13" xfId="36989"/>
    <cellStyle name="Normal 7 2 4 2 14" xfId="36990"/>
    <cellStyle name="Normal 7 2 4 2 2" xfId="36991"/>
    <cellStyle name="Normal 7 2 4 2 2 10" xfId="36992"/>
    <cellStyle name="Normal 7 2 4 2 2 11" xfId="36993"/>
    <cellStyle name="Normal 7 2 4 2 2 2" xfId="36994"/>
    <cellStyle name="Normal 7 2 4 2 2 2 2" xfId="36995"/>
    <cellStyle name="Normal 7 2 4 2 2 2 2 2" xfId="36996"/>
    <cellStyle name="Normal 7 2 4 2 2 2 2 2 2" xfId="36997"/>
    <cellStyle name="Normal 7 2 4 2 2 2 2 2 3" xfId="36998"/>
    <cellStyle name="Normal 7 2 4 2 2 2 2 3" xfId="36999"/>
    <cellStyle name="Normal 7 2 4 2 2 2 2 3 2" xfId="37000"/>
    <cellStyle name="Normal 7 2 4 2 2 2 2 3 3" xfId="37001"/>
    <cellStyle name="Normal 7 2 4 2 2 2 2 4" xfId="37002"/>
    <cellStyle name="Normal 7 2 4 2 2 2 2 4 2" xfId="37003"/>
    <cellStyle name="Normal 7 2 4 2 2 2 2 4 3" xfId="37004"/>
    <cellStyle name="Normal 7 2 4 2 2 2 2 5" xfId="37005"/>
    <cellStyle name="Normal 7 2 4 2 2 2 2 5 2" xfId="37006"/>
    <cellStyle name="Normal 7 2 4 2 2 2 2 5 3" xfId="37007"/>
    <cellStyle name="Normal 7 2 4 2 2 2 2 6" xfId="37008"/>
    <cellStyle name="Normal 7 2 4 2 2 2 2 7" xfId="37009"/>
    <cellStyle name="Normal 7 2 4 2 2 2 3" xfId="37010"/>
    <cellStyle name="Normal 7 2 4 2 2 2 3 2" xfId="37011"/>
    <cellStyle name="Normal 7 2 4 2 2 2 3 3" xfId="37012"/>
    <cellStyle name="Normal 7 2 4 2 2 2 4" xfId="37013"/>
    <cellStyle name="Normal 7 2 4 2 2 2 4 2" xfId="37014"/>
    <cellStyle name="Normal 7 2 4 2 2 2 4 3" xfId="37015"/>
    <cellStyle name="Normal 7 2 4 2 2 2 5" xfId="37016"/>
    <cellStyle name="Normal 7 2 4 2 2 2 5 2" xfId="37017"/>
    <cellStyle name="Normal 7 2 4 2 2 2 5 3" xfId="37018"/>
    <cellStyle name="Normal 7 2 4 2 2 2 6" xfId="37019"/>
    <cellStyle name="Normal 7 2 4 2 2 2 6 2" xfId="37020"/>
    <cellStyle name="Normal 7 2 4 2 2 2 6 3" xfId="37021"/>
    <cellStyle name="Normal 7 2 4 2 2 2 7" xfId="37022"/>
    <cellStyle name="Normal 7 2 4 2 2 2 8" xfId="37023"/>
    <cellStyle name="Normal 7 2 4 2 2 3" xfId="37024"/>
    <cellStyle name="Normal 7 2 4 2 2 3 2" xfId="37025"/>
    <cellStyle name="Normal 7 2 4 2 2 3 2 2" xfId="37026"/>
    <cellStyle name="Normal 7 2 4 2 2 3 2 3" xfId="37027"/>
    <cellStyle name="Normal 7 2 4 2 2 3 3" xfId="37028"/>
    <cellStyle name="Normal 7 2 4 2 2 3 3 2" xfId="37029"/>
    <cellStyle name="Normal 7 2 4 2 2 3 3 3" xfId="37030"/>
    <cellStyle name="Normal 7 2 4 2 2 3 4" xfId="37031"/>
    <cellStyle name="Normal 7 2 4 2 2 3 4 2" xfId="37032"/>
    <cellStyle name="Normal 7 2 4 2 2 3 4 3" xfId="37033"/>
    <cellStyle name="Normal 7 2 4 2 2 3 5" xfId="37034"/>
    <cellStyle name="Normal 7 2 4 2 2 3 5 2" xfId="37035"/>
    <cellStyle name="Normal 7 2 4 2 2 3 5 3" xfId="37036"/>
    <cellStyle name="Normal 7 2 4 2 2 3 6" xfId="37037"/>
    <cellStyle name="Normal 7 2 4 2 2 3 7" xfId="37038"/>
    <cellStyle name="Normal 7 2 4 2 2 4" xfId="37039"/>
    <cellStyle name="Normal 7 2 4 2 2 4 2" xfId="37040"/>
    <cellStyle name="Normal 7 2 4 2 2 4 2 2" xfId="37041"/>
    <cellStyle name="Normal 7 2 4 2 2 4 2 3" xfId="37042"/>
    <cellStyle name="Normal 7 2 4 2 2 4 3" xfId="37043"/>
    <cellStyle name="Normal 7 2 4 2 2 4 3 2" xfId="37044"/>
    <cellStyle name="Normal 7 2 4 2 2 4 3 3" xfId="37045"/>
    <cellStyle name="Normal 7 2 4 2 2 4 4" xfId="37046"/>
    <cellStyle name="Normal 7 2 4 2 2 4 4 2" xfId="37047"/>
    <cellStyle name="Normal 7 2 4 2 2 4 4 3" xfId="37048"/>
    <cellStyle name="Normal 7 2 4 2 2 4 5" xfId="37049"/>
    <cellStyle name="Normal 7 2 4 2 2 4 5 2" xfId="37050"/>
    <cellStyle name="Normal 7 2 4 2 2 4 5 3" xfId="37051"/>
    <cellStyle name="Normal 7 2 4 2 2 4 6" xfId="37052"/>
    <cellStyle name="Normal 7 2 4 2 2 4 7" xfId="37053"/>
    <cellStyle name="Normal 7 2 4 2 2 5" xfId="37054"/>
    <cellStyle name="Normal 7 2 4 2 2 5 2" xfId="37055"/>
    <cellStyle name="Normal 7 2 4 2 2 5 2 2" xfId="37056"/>
    <cellStyle name="Normal 7 2 4 2 2 5 2 3" xfId="37057"/>
    <cellStyle name="Normal 7 2 4 2 2 5 3" xfId="37058"/>
    <cellStyle name="Normal 7 2 4 2 2 5 3 2" xfId="37059"/>
    <cellStyle name="Normal 7 2 4 2 2 5 3 3" xfId="37060"/>
    <cellStyle name="Normal 7 2 4 2 2 5 4" xfId="37061"/>
    <cellStyle name="Normal 7 2 4 2 2 5 4 2" xfId="37062"/>
    <cellStyle name="Normal 7 2 4 2 2 5 4 3" xfId="37063"/>
    <cellStyle name="Normal 7 2 4 2 2 5 5" xfId="37064"/>
    <cellStyle name="Normal 7 2 4 2 2 5 5 2" xfId="37065"/>
    <cellStyle name="Normal 7 2 4 2 2 5 5 3" xfId="37066"/>
    <cellStyle name="Normal 7 2 4 2 2 5 6" xfId="37067"/>
    <cellStyle name="Normal 7 2 4 2 2 5 7" xfId="37068"/>
    <cellStyle name="Normal 7 2 4 2 2 6" xfId="37069"/>
    <cellStyle name="Normal 7 2 4 2 2 6 2" xfId="37070"/>
    <cellStyle name="Normal 7 2 4 2 2 6 3" xfId="37071"/>
    <cellStyle name="Normal 7 2 4 2 2 7" xfId="37072"/>
    <cellStyle name="Normal 7 2 4 2 2 7 2" xfId="37073"/>
    <cellStyle name="Normal 7 2 4 2 2 7 3" xfId="37074"/>
    <cellStyle name="Normal 7 2 4 2 2 8" xfId="37075"/>
    <cellStyle name="Normal 7 2 4 2 2 8 2" xfId="37076"/>
    <cellStyle name="Normal 7 2 4 2 2 8 3" xfId="37077"/>
    <cellStyle name="Normal 7 2 4 2 2 9" xfId="37078"/>
    <cellStyle name="Normal 7 2 4 2 2 9 2" xfId="37079"/>
    <cellStyle name="Normal 7 2 4 2 2 9 3" xfId="37080"/>
    <cellStyle name="Normal 7 2 4 2 3" xfId="37081"/>
    <cellStyle name="Normal 7 2 4 2 3 2" xfId="37082"/>
    <cellStyle name="Normal 7 2 4 2 3 2 2" xfId="37083"/>
    <cellStyle name="Normal 7 2 4 2 3 2 2 2" xfId="37084"/>
    <cellStyle name="Normal 7 2 4 2 3 2 2 3" xfId="37085"/>
    <cellStyle name="Normal 7 2 4 2 3 2 3" xfId="37086"/>
    <cellStyle name="Normal 7 2 4 2 3 2 3 2" xfId="37087"/>
    <cellStyle name="Normal 7 2 4 2 3 2 3 3" xfId="37088"/>
    <cellStyle name="Normal 7 2 4 2 3 2 4" xfId="37089"/>
    <cellStyle name="Normal 7 2 4 2 3 2 4 2" xfId="37090"/>
    <cellStyle name="Normal 7 2 4 2 3 2 4 3" xfId="37091"/>
    <cellStyle name="Normal 7 2 4 2 3 2 5" xfId="37092"/>
    <cellStyle name="Normal 7 2 4 2 3 2 5 2" xfId="37093"/>
    <cellStyle name="Normal 7 2 4 2 3 2 5 3" xfId="37094"/>
    <cellStyle name="Normal 7 2 4 2 3 2 6" xfId="37095"/>
    <cellStyle name="Normal 7 2 4 2 3 2 7" xfId="37096"/>
    <cellStyle name="Normal 7 2 4 2 3 3" xfId="37097"/>
    <cellStyle name="Normal 7 2 4 2 3 3 2" xfId="37098"/>
    <cellStyle name="Normal 7 2 4 2 3 3 3" xfId="37099"/>
    <cellStyle name="Normal 7 2 4 2 3 4" xfId="37100"/>
    <cellStyle name="Normal 7 2 4 2 3 4 2" xfId="37101"/>
    <cellStyle name="Normal 7 2 4 2 3 4 3" xfId="37102"/>
    <cellStyle name="Normal 7 2 4 2 3 5" xfId="37103"/>
    <cellStyle name="Normal 7 2 4 2 3 5 2" xfId="37104"/>
    <cellStyle name="Normal 7 2 4 2 3 5 3" xfId="37105"/>
    <cellStyle name="Normal 7 2 4 2 3 6" xfId="37106"/>
    <cellStyle name="Normal 7 2 4 2 3 6 2" xfId="37107"/>
    <cellStyle name="Normal 7 2 4 2 3 6 3" xfId="37108"/>
    <cellStyle name="Normal 7 2 4 2 3 7" xfId="37109"/>
    <cellStyle name="Normal 7 2 4 2 3 8" xfId="37110"/>
    <cellStyle name="Normal 7 2 4 2 4" xfId="37111"/>
    <cellStyle name="Normal 7 2 4 2 4 2" xfId="37112"/>
    <cellStyle name="Normal 7 2 4 2 4 2 2" xfId="37113"/>
    <cellStyle name="Normal 7 2 4 2 4 2 2 2" xfId="37114"/>
    <cellStyle name="Normal 7 2 4 2 4 2 2 3" xfId="37115"/>
    <cellStyle name="Normal 7 2 4 2 4 2 3" xfId="37116"/>
    <cellStyle name="Normal 7 2 4 2 4 2 3 2" xfId="37117"/>
    <cellStyle name="Normal 7 2 4 2 4 2 3 3" xfId="37118"/>
    <cellStyle name="Normal 7 2 4 2 4 2 4" xfId="37119"/>
    <cellStyle name="Normal 7 2 4 2 4 2 4 2" xfId="37120"/>
    <cellStyle name="Normal 7 2 4 2 4 2 4 3" xfId="37121"/>
    <cellStyle name="Normal 7 2 4 2 4 2 5" xfId="37122"/>
    <cellStyle name="Normal 7 2 4 2 4 2 5 2" xfId="37123"/>
    <cellStyle name="Normal 7 2 4 2 4 2 5 3" xfId="37124"/>
    <cellStyle name="Normal 7 2 4 2 4 2 6" xfId="37125"/>
    <cellStyle name="Normal 7 2 4 2 4 2 7" xfId="37126"/>
    <cellStyle name="Normal 7 2 4 2 4 3" xfId="37127"/>
    <cellStyle name="Normal 7 2 4 2 4 3 2" xfId="37128"/>
    <cellStyle name="Normal 7 2 4 2 4 3 3" xfId="37129"/>
    <cellStyle name="Normal 7 2 4 2 4 4" xfId="37130"/>
    <cellStyle name="Normal 7 2 4 2 4 4 2" xfId="37131"/>
    <cellStyle name="Normal 7 2 4 2 4 4 3" xfId="37132"/>
    <cellStyle name="Normal 7 2 4 2 4 5" xfId="37133"/>
    <cellStyle name="Normal 7 2 4 2 4 5 2" xfId="37134"/>
    <cellStyle name="Normal 7 2 4 2 4 5 3" xfId="37135"/>
    <cellStyle name="Normal 7 2 4 2 4 6" xfId="37136"/>
    <cellStyle name="Normal 7 2 4 2 4 6 2" xfId="37137"/>
    <cellStyle name="Normal 7 2 4 2 4 6 3" xfId="37138"/>
    <cellStyle name="Normal 7 2 4 2 4 7" xfId="37139"/>
    <cellStyle name="Normal 7 2 4 2 4 8" xfId="37140"/>
    <cellStyle name="Normal 7 2 4 2 5" xfId="37141"/>
    <cellStyle name="Normal 7 2 4 2 5 2" xfId="37142"/>
    <cellStyle name="Normal 7 2 4 2 5 2 2" xfId="37143"/>
    <cellStyle name="Normal 7 2 4 2 5 2 3" xfId="37144"/>
    <cellStyle name="Normal 7 2 4 2 5 3" xfId="37145"/>
    <cellStyle name="Normal 7 2 4 2 5 3 2" xfId="37146"/>
    <cellStyle name="Normal 7 2 4 2 5 3 3" xfId="37147"/>
    <cellStyle name="Normal 7 2 4 2 5 4" xfId="37148"/>
    <cellStyle name="Normal 7 2 4 2 5 4 2" xfId="37149"/>
    <cellStyle name="Normal 7 2 4 2 5 4 3" xfId="37150"/>
    <cellStyle name="Normal 7 2 4 2 5 5" xfId="37151"/>
    <cellStyle name="Normal 7 2 4 2 5 5 2" xfId="37152"/>
    <cellStyle name="Normal 7 2 4 2 5 5 3" xfId="37153"/>
    <cellStyle name="Normal 7 2 4 2 5 6" xfId="37154"/>
    <cellStyle name="Normal 7 2 4 2 5 7" xfId="37155"/>
    <cellStyle name="Normal 7 2 4 2 6" xfId="37156"/>
    <cellStyle name="Normal 7 2 4 2 6 2" xfId="37157"/>
    <cellStyle name="Normal 7 2 4 2 6 2 2" xfId="37158"/>
    <cellStyle name="Normal 7 2 4 2 6 2 3" xfId="37159"/>
    <cellStyle name="Normal 7 2 4 2 6 3" xfId="37160"/>
    <cellStyle name="Normal 7 2 4 2 6 3 2" xfId="37161"/>
    <cellStyle name="Normal 7 2 4 2 6 3 3" xfId="37162"/>
    <cellStyle name="Normal 7 2 4 2 6 4" xfId="37163"/>
    <cellStyle name="Normal 7 2 4 2 6 4 2" xfId="37164"/>
    <cellStyle name="Normal 7 2 4 2 6 4 3" xfId="37165"/>
    <cellStyle name="Normal 7 2 4 2 6 5" xfId="37166"/>
    <cellStyle name="Normal 7 2 4 2 6 5 2" xfId="37167"/>
    <cellStyle name="Normal 7 2 4 2 6 5 3" xfId="37168"/>
    <cellStyle name="Normal 7 2 4 2 6 6" xfId="37169"/>
    <cellStyle name="Normal 7 2 4 2 6 7" xfId="37170"/>
    <cellStyle name="Normal 7 2 4 2 7" xfId="37171"/>
    <cellStyle name="Normal 7 2 4 2 7 2" xfId="37172"/>
    <cellStyle name="Normal 7 2 4 2 7 2 2" xfId="37173"/>
    <cellStyle name="Normal 7 2 4 2 7 2 3" xfId="37174"/>
    <cellStyle name="Normal 7 2 4 2 7 3" xfId="37175"/>
    <cellStyle name="Normal 7 2 4 2 7 3 2" xfId="37176"/>
    <cellStyle name="Normal 7 2 4 2 7 3 3" xfId="37177"/>
    <cellStyle name="Normal 7 2 4 2 7 4" xfId="37178"/>
    <cellStyle name="Normal 7 2 4 2 7 4 2" xfId="37179"/>
    <cellStyle name="Normal 7 2 4 2 7 4 3" xfId="37180"/>
    <cellStyle name="Normal 7 2 4 2 7 5" xfId="37181"/>
    <cellStyle name="Normal 7 2 4 2 7 5 2" xfId="37182"/>
    <cellStyle name="Normal 7 2 4 2 7 5 3" xfId="37183"/>
    <cellStyle name="Normal 7 2 4 2 7 6" xfId="37184"/>
    <cellStyle name="Normal 7 2 4 2 7 7" xfId="37185"/>
    <cellStyle name="Normal 7 2 4 2 8" xfId="37186"/>
    <cellStyle name="Normal 7 2 4 2 8 2" xfId="37187"/>
    <cellStyle name="Normal 7 2 4 2 8 2 2" xfId="37188"/>
    <cellStyle name="Normal 7 2 4 2 8 2 3" xfId="37189"/>
    <cellStyle name="Normal 7 2 4 2 8 3" xfId="37190"/>
    <cellStyle name="Normal 7 2 4 2 8 3 2" xfId="37191"/>
    <cellStyle name="Normal 7 2 4 2 8 3 3" xfId="37192"/>
    <cellStyle name="Normal 7 2 4 2 8 4" xfId="37193"/>
    <cellStyle name="Normal 7 2 4 2 8 4 2" xfId="37194"/>
    <cellStyle name="Normal 7 2 4 2 8 4 3" xfId="37195"/>
    <cellStyle name="Normal 7 2 4 2 8 5" xfId="37196"/>
    <cellStyle name="Normal 7 2 4 2 8 5 2" xfId="37197"/>
    <cellStyle name="Normal 7 2 4 2 8 5 3" xfId="37198"/>
    <cellStyle name="Normal 7 2 4 2 8 6" xfId="37199"/>
    <cellStyle name="Normal 7 2 4 2 8 7" xfId="37200"/>
    <cellStyle name="Normal 7 2 4 2 9" xfId="37201"/>
    <cellStyle name="Normal 7 2 4 2 9 2" xfId="37202"/>
    <cellStyle name="Normal 7 2 4 2 9 3" xfId="37203"/>
    <cellStyle name="Normal 7 2 4 3" xfId="37204"/>
    <cellStyle name="Normal 7 2 4 3 10" xfId="37205"/>
    <cellStyle name="Normal 7 2 4 3 11" xfId="37206"/>
    <cellStyle name="Normal 7 2 4 3 2" xfId="37207"/>
    <cellStyle name="Normal 7 2 4 3 2 2" xfId="37208"/>
    <cellStyle name="Normal 7 2 4 3 2 2 2" xfId="37209"/>
    <cellStyle name="Normal 7 2 4 3 2 2 2 2" xfId="37210"/>
    <cellStyle name="Normal 7 2 4 3 2 2 2 3" xfId="37211"/>
    <cellStyle name="Normal 7 2 4 3 2 2 3" xfId="37212"/>
    <cellStyle name="Normal 7 2 4 3 2 2 3 2" xfId="37213"/>
    <cellStyle name="Normal 7 2 4 3 2 2 3 3" xfId="37214"/>
    <cellStyle name="Normal 7 2 4 3 2 2 4" xfId="37215"/>
    <cellStyle name="Normal 7 2 4 3 2 2 4 2" xfId="37216"/>
    <cellStyle name="Normal 7 2 4 3 2 2 4 3" xfId="37217"/>
    <cellStyle name="Normal 7 2 4 3 2 2 5" xfId="37218"/>
    <cellStyle name="Normal 7 2 4 3 2 2 5 2" xfId="37219"/>
    <cellStyle name="Normal 7 2 4 3 2 2 5 3" xfId="37220"/>
    <cellStyle name="Normal 7 2 4 3 2 2 6" xfId="37221"/>
    <cellStyle name="Normal 7 2 4 3 2 2 7" xfId="37222"/>
    <cellStyle name="Normal 7 2 4 3 2 3" xfId="37223"/>
    <cellStyle name="Normal 7 2 4 3 2 3 2" xfId="37224"/>
    <cellStyle name="Normal 7 2 4 3 2 3 3" xfId="37225"/>
    <cellStyle name="Normal 7 2 4 3 2 4" xfId="37226"/>
    <cellStyle name="Normal 7 2 4 3 2 4 2" xfId="37227"/>
    <cellStyle name="Normal 7 2 4 3 2 4 3" xfId="37228"/>
    <cellStyle name="Normal 7 2 4 3 2 5" xfId="37229"/>
    <cellStyle name="Normal 7 2 4 3 2 5 2" xfId="37230"/>
    <cellStyle name="Normal 7 2 4 3 2 5 3" xfId="37231"/>
    <cellStyle name="Normal 7 2 4 3 2 6" xfId="37232"/>
    <cellStyle name="Normal 7 2 4 3 2 6 2" xfId="37233"/>
    <cellStyle name="Normal 7 2 4 3 2 6 3" xfId="37234"/>
    <cellStyle name="Normal 7 2 4 3 2 7" xfId="37235"/>
    <cellStyle name="Normal 7 2 4 3 2 8" xfId="37236"/>
    <cellStyle name="Normal 7 2 4 3 3" xfId="37237"/>
    <cellStyle name="Normal 7 2 4 3 3 2" xfId="37238"/>
    <cellStyle name="Normal 7 2 4 3 3 2 2" xfId="37239"/>
    <cellStyle name="Normal 7 2 4 3 3 2 3" xfId="37240"/>
    <cellStyle name="Normal 7 2 4 3 3 3" xfId="37241"/>
    <cellStyle name="Normal 7 2 4 3 3 3 2" xfId="37242"/>
    <cellStyle name="Normal 7 2 4 3 3 3 3" xfId="37243"/>
    <cellStyle name="Normal 7 2 4 3 3 4" xfId="37244"/>
    <cellStyle name="Normal 7 2 4 3 3 4 2" xfId="37245"/>
    <cellStyle name="Normal 7 2 4 3 3 4 3" xfId="37246"/>
    <cellStyle name="Normal 7 2 4 3 3 5" xfId="37247"/>
    <cellStyle name="Normal 7 2 4 3 3 5 2" xfId="37248"/>
    <cellStyle name="Normal 7 2 4 3 3 5 3" xfId="37249"/>
    <cellStyle name="Normal 7 2 4 3 3 6" xfId="37250"/>
    <cellStyle name="Normal 7 2 4 3 3 7" xfId="37251"/>
    <cellStyle name="Normal 7 2 4 3 4" xfId="37252"/>
    <cellStyle name="Normal 7 2 4 3 4 2" xfId="37253"/>
    <cellStyle name="Normal 7 2 4 3 4 2 2" xfId="37254"/>
    <cellStyle name="Normal 7 2 4 3 4 2 3" xfId="37255"/>
    <cellStyle name="Normal 7 2 4 3 4 3" xfId="37256"/>
    <cellStyle name="Normal 7 2 4 3 4 3 2" xfId="37257"/>
    <cellStyle name="Normal 7 2 4 3 4 3 3" xfId="37258"/>
    <cellStyle name="Normal 7 2 4 3 4 4" xfId="37259"/>
    <cellStyle name="Normal 7 2 4 3 4 4 2" xfId="37260"/>
    <cellStyle name="Normal 7 2 4 3 4 4 3" xfId="37261"/>
    <cellStyle name="Normal 7 2 4 3 4 5" xfId="37262"/>
    <cellStyle name="Normal 7 2 4 3 4 5 2" xfId="37263"/>
    <cellStyle name="Normal 7 2 4 3 4 5 3" xfId="37264"/>
    <cellStyle name="Normal 7 2 4 3 4 6" xfId="37265"/>
    <cellStyle name="Normal 7 2 4 3 4 7" xfId="37266"/>
    <cellStyle name="Normal 7 2 4 3 5" xfId="37267"/>
    <cellStyle name="Normal 7 2 4 3 5 2" xfId="37268"/>
    <cellStyle name="Normal 7 2 4 3 5 2 2" xfId="37269"/>
    <cellStyle name="Normal 7 2 4 3 5 2 3" xfId="37270"/>
    <cellStyle name="Normal 7 2 4 3 5 3" xfId="37271"/>
    <cellStyle name="Normal 7 2 4 3 5 3 2" xfId="37272"/>
    <cellStyle name="Normal 7 2 4 3 5 3 3" xfId="37273"/>
    <cellStyle name="Normal 7 2 4 3 5 4" xfId="37274"/>
    <cellStyle name="Normal 7 2 4 3 5 4 2" xfId="37275"/>
    <cellStyle name="Normal 7 2 4 3 5 4 3" xfId="37276"/>
    <cellStyle name="Normal 7 2 4 3 5 5" xfId="37277"/>
    <cellStyle name="Normal 7 2 4 3 5 5 2" xfId="37278"/>
    <cellStyle name="Normal 7 2 4 3 5 5 3" xfId="37279"/>
    <cellStyle name="Normal 7 2 4 3 5 6" xfId="37280"/>
    <cellStyle name="Normal 7 2 4 3 5 7" xfId="37281"/>
    <cellStyle name="Normal 7 2 4 3 6" xfId="37282"/>
    <cellStyle name="Normal 7 2 4 3 6 2" xfId="37283"/>
    <cellStyle name="Normal 7 2 4 3 6 3" xfId="37284"/>
    <cellStyle name="Normal 7 2 4 3 7" xfId="37285"/>
    <cellStyle name="Normal 7 2 4 3 7 2" xfId="37286"/>
    <cellStyle name="Normal 7 2 4 3 7 3" xfId="37287"/>
    <cellStyle name="Normal 7 2 4 3 8" xfId="37288"/>
    <cellStyle name="Normal 7 2 4 3 8 2" xfId="37289"/>
    <cellStyle name="Normal 7 2 4 3 8 3" xfId="37290"/>
    <cellStyle name="Normal 7 2 4 3 9" xfId="37291"/>
    <cellStyle name="Normal 7 2 4 3 9 2" xfId="37292"/>
    <cellStyle name="Normal 7 2 4 3 9 3" xfId="37293"/>
    <cellStyle name="Normal 7 2 4 4" xfId="37294"/>
    <cellStyle name="Normal 7 2 4 4 2" xfId="37295"/>
    <cellStyle name="Normal 7 2 4 4 2 2" xfId="37296"/>
    <cellStyle name="Normal 7 2 4 4 2 2 2" xfId="37297"/>
    <cellStyle name="Normal 7 2 4 4 2 2 3" xfId="37298"/>
    <cellStyle name="Normal 7 2 4 4 2 3" xfId="37299"/>
    <cellStyle name="Normal 7 2 4 4 2 3 2" xfId="37300"/>
    <cellStyle name="Normal 7 2 4 4 2 3 3" xfId="37301"/>
    <cellStyle name="Normal 7 2 4 4 2 4" xfId="37302"/>
    <cellStyle name="Normal 7 2 4 4 2 4 2" xfId="37303"/>
    <cellStyle name="Normal 7 2 4 4 2 4 3" xfId="37304"/>
    <cellStyle name="Normal 7 2 4 4 2 5" xfId="37305"/>
    <cellStyle name="Normal 7 2 4 4 2 5 2" xfId="37306"/>
    <cellStyle name="Normal 7 2 4 4 2 5 3" xfId="37307"/>
    <cellStyle name="Normal 7 2 4 4 2 6" xfId="37308"/>
    <cellStyle name="Normal 7 2 4 4 2 7" xfId="37309"/>
    <cellStyle name="Normal 7 2 4 4 3" xfId="37310"/>
    <cellStyle name="Normal 7 2 4 4 3 2" xfId="37311"/>
    <cellStyle name="Normal 7 2 4 4 3 3" xfId="37312"/>
    <cellStyle name="Normal 7 2 4 4 4" xfId="37313"/>
    <cellStyle name="Normal 7 2 4 4 4 2" xfId="37314"/>
    <cellStyle name="Normal 7 2 4 4 4 3" xfId="37315"/>
    <cellStyle name="Normal 7 2 4 4 5" xfId="37316"/>
    <cellStyle name="Normal 7 2 4 4 5 2" xfId="37317"/>
    <cellStyle name="Normal 7 2 4 4 5 3" xfId="37318"/>
    <cellStyle name="Normal 7 2 4 4 6" xfId="37319"/>
    <cellStyle name="Normal 7 2 4 4 6 2" xfId="37320"/>
    <cellStyle name="Normal 7 2 4 4 6 3" xfId="37321"/>
    <cellStyle name="Normal 7 2 4 4 7" xfId="37322"/>
    <cellStyle name="Normal 7 2 4 4 8" xfId="37323"/>
    <cellStyle name="Normal 7 2 4 5" xfId="37324"/>
    <cellStyle name="Normal 7 2 4 5 2" xfId="37325"/>
    <cellStyle name="Normal 7 2 4 5 2 2" xfId="37326"/>
    <cellStyle name="Normal 7 2 4 5 2 2 2" xfId="37327"/>
    <cellStyle name="Normal 7 2 4 5 2 2 3" xfId="37328"/>
    <cellStyle name="Normal 7 2 4 5 2 3" xfId="37329"/>
    <cellStyle name="Normal 7 2 4 5 2 3 2" xfId="37330"/>
    <cellStyle name="Normal 7 2 4 5 2 3 3" xfId="37331"/>
    <cellStyle name="Normal 7 2 4 5 2 4" xfId="37332"/>
    <cellStyle name="Normal 7 2 4 5 2 4 2" xfId="37333"/>
    <cellStyle name="Normal 7 2 4 5 2 4 3" xfId="37334"/>
    <cellStyle name="Normal 7 2 4 5 2 5" xfId="37335"/>
    <cellStyle name="Normal 7 2 4 5 2 5 2" xfId="37336"/>
    <cellStyle name="Normal 7 2 4 5 2 5 3" xfId="37337"/>
    <cellStyle name="Normal 7 2 4 5 2 6" xfId="37338"/>
    <cellStyle name="Normal 7 2 4 5 2 7" xfId="37339"/>
    <cellStyle name="Normal 7 2 4 5 3" xfId="37340"/>
    <cellStyle name="Normal 7 2 4 5 3 2" xfId="37341"/>
    <cellStyle name="Normal 7 2 4 5 3 3" xfId="37342"/>
    <cellStyle name="Normal 7 2 4 5 4" xfId="37343"/>
    <cellStyle name="Normal 7 2 4 5 4 2" xfId="37344"/>
    <cellStyle name="Normal 7 2 4 5 4 3" xfId="37345"/>
    <cellStyle name="Normal 7 2 4 5 5" xfId="37346"/>
    <cellStyle name="Normal 7 2 4 5 5 2" xfId="37347"/>
    <cellStyle name="Normal 7 2 4 5 5 3" xfId="37348"/>
    <cellStyle name="Normal 7 2 4 5 6" xfId="37349"/>
    <cellStyle name="Normal 7 2 4 5 6 2" xfId="37350"/>
    <cellStyle name="Normal 7 2 4 5 6 3" xfId="37351"/>
    <cellStyle name="Normal 7 2 4 5 7" xfId="37352"/>
    <cellStyle name="Normal 7 2 4 5 8" xfId="37353"/>
    <cellStyle name="Normal 7 2 4 6" xfId="37354"/>
    <cellStyle name="Normal 7 2 4 6 2" xfId="37355"/>
    <cellStyle name="Normal 7 2 4 6 2 2" xfId="37356"/>
    <cellStyle name="Normal 7 2 4 6 2 3" xfId="37357"/>
    <cellStyle name="Normal 7 2 4 6 3" xfId="37358"/>
    <cellStyle name="Normal 7 2 4 6 3 2" xfId="37359"/>
    <cellStyle name="Normal 7 2 4 6 3 3" xfId="37360"/>
    <cellStyle name="Normal 7 2 4 6 4" xfId="37361"/>
    <cellStyle name="Normal 7 2 4 6 4 2" xfId="37362"/>
    <cellStyle name="Normal 7 2 4 6 4 3" xfId="37363"/>
    <cellStyle name="Normal 7 2 4 6 5" xfId="37364"/>
    <cellStyle name="Normal 7 2 4 6 5 2" xfId="37365"/>
    <cellStyle name="Normal 7 2 4 6 5 3" xfId="37366"/>
    <cellStyle name="Normal 7 2 4 6 6" xfId="37367"/>
    <cellStyle name="Normal 7 2 4 6 7" xfId="37368"/>
    <cellStyle name="Normal 7 2 4 7" xfId="37369"/>
    <cellStyle name="Normal 7 2 4 7 2" xfId="37370"/>
    <cellStyle name="Normal 7 2 4 7 2 2" xfId="37371"/>
    <cellStyle name="Normal 7 2 4 7 2 3" xfId="37372"/>
    <cellStyle name="Normal 7 2 4 7 3" xfId="37373"/>
    <cellStyle name="Normal 7 2 4 7 3 2" xfId="37374"/>
    <cellStyle name="Normal 7 2 4 7 3 3" xfId="37375"/>
    <cellStyle name="Normal 7 2 4 7 4" xfId="37376"/>
    <cellStyle name="Normal 7 2 4 7 4 2" xfId="37377"/>
    <cellStyle name="Normal 7 2 4 7 4 3" xfId="37378"/>
    <cellStyle name="Normal 7 2 4 7 5" xfId="37379"/>
    <cellStyle name="Normal 7 2 4 7 5 2" xfId="37380"/>
    <cellStyle name="Normal 7 2 4 7 5 3" xfId="37381"/>
    <cellStyle name="Normal 7 2 4 7 6" xfId="37382"/>
    <cellStyle name="Normal 7 2 4 7 7" xfId="37383"/>
    <cellStyle name="Normal 7 2 4 8" xfId="37384"/>
    <cellStyle name="Normal 7 2 4 8 2" xfId="37385"/>
    <cellStyle name="Normal 7 2 4 8 2 2" xfId="37386"/>
    <cellStyle name="Normal 7 2 4 8 2 3" xfId="37387"/>
    <cellStyle name="Normal 7 2 4 8 3" xfId="37388"/>
    <cellStyle name="Normal 7 2 4 8 3 2" xfId="37389"/>
    <cellStyle name="Normal 7 2 4 8 3 3" xfId="37390"/>
    <cellStyle name="Normal 7 2 4 8 4" xfId="37391"/>
    <cellStyle name="Normal 7 2 4 8 4 2" xfId="37392"/>
    <cellStyle name="Normal 7 2 4 8 4 3" xfId="37393"/>
    <cellStyle name="Normal 7 2 4 8 5" xfId="37394"/>
    <cellStyle name="Normal 7 2 4 8 5 2" xfId="37395"/>
    <cellStyle name="Normal 7 2 4 8 5 3" xfId="37396"/>
    <cellStyle name="Normal 7 2 4 8 6" xfId="37397"/>
    <cellStyle name="Normal 7 2 4 8 7" xfId="37398"/>
    <cellStyle name="Normal 7 2 4 9" xfId="37399"/>
    <cellStyle name="Normal 7 2 4 9 2" xfId="37400"/>
    <cellStyle name="Normal 7 2 4 9 2 2" xfId="37401"/>
    <cellStyle name="Normal 7 2 4 9 2 3" xfId="37402"/>
    <cellStyle name="Normal 7 2 4 9 3" xfId="37403"/>
    <cellStyle name="Normal 7 2 4 9 3 2" xfId="37404"/>
    <cellStyle name="Normal 7 2 4 9 3 3" xfId="37405"/>
    <cellStyle name="Normal 7 2 4 9 4" xfId="37406"/>
    <cellStyle name="Normal 7 2 4 9 4 2" xfId="37407"/>
    <cellStyle name="Normal 7 2 4 9 4 3" xfId="37408"/>
    <cellStyle name="Normal 7 2 4 9 5" xfId="37409"/>
    <cellStyle name="Normal 7 2 4 9 5 2" xfId="37410"/>
    <cellStyle name="Normal 7 2 4 9 5 3" xfId="37411"/>
    <cellStyle name="Normal 7 2 4 9 6" xfId="37412"/>
    <cellStyle name="Normal 7 2 4 9 7" xfId="37413"/>
    <cellStyle name="Normal 7 2 5" xfId="37414"/>
    <cellStyle name="Normal 7 2 5 10" xfId="37415"/>
    <cellStyle name="Normal 7 2 5 10 2" xfId="37416"/>
    <cellStyle name="Normal 7 2 5 10 3" xfId="37417"/>
    <cellStyle name="Normal 7 2 5 11" xfId="37418"/>
    <cellStyle name="Normal 7 2 5 11 2" xfId="37419"/>
    <cellStyle name="Normal 7 2 5 11 3" xfId="37420"/>
    <cellStyle name="Normal 7 2 5 12" xfId="37421"/>
    <cellStyle name="Normal 7 2 5 12 2" xfId="37422"/>
    <cellStyle name="Normal 7 2 5 12 3" xfId="37423"/>
    <cellStyle name="Normal 7 2 5 13" xfId="37424"/>
    <cellStyle name="Normal 7 2 5 14" xfId="37425"/>
    <cellStyle name="Normal 7 2 5 2" xfId="37426"/>
    <cellStyle name="Normal 7 2 5 2 10" xfId="37427"/>
    <cellStyle name="Normal 7 2 5 2 11" xfId="37428"/>
    <cellStyle name="Normal 7 2 5 2 2" xfId="37429"/>
    <cellStyle name="Normal 7 2 5 2 2 2" xfId="37430"/>
    <cellStyle name="Normal 7 2 5 2 2 2 2" xfId="37431"/>
    <cellStyle name="Normal 7 2 5 2 2 2 2 2" xfId="37432"/>
    <cellStyle name="Normal 7 2 5 2 2 2 2 3" xfId="37433"/>
    <cellStyle name="Normal 7 2 5 2 2 2 3" xfId="37434"/>
    <cellStyle name="Normal 7 2 5 2 2 2 3 2" xfId="37435"/>
    <cellStyle name="Normal 7 2 5 2 2 2 3 3" xfId="37436"/>
    <cellStyle name="Normal 7 2 5 2 2 2 4" xfId="37437"/>
    <cellStyle name="Normal 7 2 5 2 2 2 4 2" xfId="37438"/>
    <cellStyle name="Normal 7 2 5 2 2 2 4 3" xfId="37439"/>
    <cellStyle name="Normal 7 2 5 2 2 2 5" xfId="37440"/>
    <cellStyle name="Normal 7 2 5 2 2 2 5 2" xfId="37441"/>
    <cellStyle name="Normal 7 2 5 2 2 2 5 3" xfId="37442"/>
    <cellStyle name="Normal 7 2 5 2 2 2 6" xfId="37443"/>
    <cellStyle name="Normal 7 2 5 2 2 2 7" xfId="37444"/>
    <cellStyle name="Normal 7 2 5 2 2 3" xfId="37445"/>
    <cellStyle name="Normal 7 2 5 2 2 3 2" xfId="37446"/>
    <cellStyle name="Normal 7 2 5 2 2 3 3" xfId="37447"/>
    <cellStyle name="Normal 7 2 5 2 2 4" xfId="37448"/>
    <cellStyle name="Normal 7 2 5 2 2 4 2" xfId="37449"/>
    <cellStyle name="Normal 7 2 5 2 2 4 3" xfId="37450"/>
    <cellStyle name="Normal 7 2 5 2 2 5" xfId="37451"/>
    <cellStyle name="Normal 7 2 5 2 2 5 2" xfId="37452"/>
    <cellStyle name="Normal 7 2 5 2 2 5 3" xfId="37453"/>
    <cellStyle name="Normal 7 2 5 2 2 6" xfId="37454"/>
    <cellStyle name="Normal 7 2 5 2 2 6 2" xfId="37455"/>
    <cellStyle name="Normal 7 2 5 2 2 6 3" xfId="37456"/>
    <cellStyle name="Normal 7 2 5 2 2 7" xfId="37457"/>
    <cellStyle name="Normal 7 2 5 2 2 8" xfId="37458"/>
    <cellStyle name="Normal 7 2 5 2 3" xfId="37459"/>
    <cellStyle name="Normal 7 2 5 2 3 2" xfId="37460"/>
    <cellStyle name="Normal 7 2 5 2 3 2 2" xfId="37461"/>
    <cellStyle name="Normal 7 2 5 2 3 2 3" xfId="37462"/>
    <cellStyle name="Normal 7 2 5 2 3 3" xfId="37463"/>
    <cellStyle name="Normal 7 2 5 2 3 3 2" xfId="37464"/>
    <cellStyle name="Normal 7 2 5 2 3 3 3" xfId="37465"/>
    <cellStyle name="Normal 7 2 5 2 3 4" xfId="37466"/>
    <cellStyle name="Normal 7 2 5 2 3 4 2" xfId="37467"/>
    <cellStyle name="Normal 7 2 5 2 3 4 3" xfId="37468"/>
    <cellStyle name="Normal 7 2 5 2 3 5" xfId="37469"/>
    <cellStyle name="Normal 7 2 5 2 3 5 2" xfId="37470"/>
    <cellStyle name="Normal 7 2 5 2 3 5 3" xfId="37471"/>
    <cellStyle name="Normal 7 2 5 2 3 6" xfId="37472"/>
    <cellStyle name="Normal 7 2 5 2 3 7" xfId="37473"/>
    <cellStyle name="Normal 7 2 5 2 4" xfId="37474"/>
    <cellStyle name="Normal 7 2 5 2 4 2" xfId="37475"/>
    <cellStyle name="Normal 7 2 5 2 4 2 2" xfId="37476"/>
    <cellStyle name="Normal 7 2 5 2 4 2 3" xfId="37477"/>
    <cellStyle name="Normal 7 2 5 2 4 3" xfId="37478"/>
    <cellStyle name="Normal 7 2 5 2 4 3 2" xfId="37479"/>
    <cellStyle name="Normal 7 2 5 2 4 3 3" xfId="37480"/>
    <cellStyle name="Normal 7 2 5 2 4 4" xfId="37481"/>
    <cellStyle name="Normal 7 2 5 2 4 4 2" xfId="37482"/>
    <cellStyle name="Normal 7 2 5 2 4 4 3" xfId="37483"/>
    <cellStyle name="Normal 7 2 5 2 4 5" xfId="37484"/>
    <cellStyle name="Normal 7 2 5 2 4 5 2" xfId="37485"/>
    <cellStyle name="Normal 7 2 5 2 4 5 3" xfId="37486"/>
    <cellStyle name="Normal 7 2 5 2 4 6" xfId="37487"/>
    <cellStyle name="Normal 7 2 5 2 4 7" xfId="37488"/>
    <cellStyle name="Normal 7 2 5 2 5" xfId="37489"/>
    <cellStyle name="Normal 7 2 5 2 5 2" xfId="37490"/>
    <cellStyle name="Normal 7 2 5 2 5 2 2" xfId="37491"/>
    <cellStyle name="Normal 7 2 5 2 5 2 3" xfId="37492"/>
    <cellStyle name="Normal 7 2 5 2 5 3" xfId="37493"/>
    <cellStyle name="Normal 7 2 5 2 5 3 2" xfId="37494"/>
    <cellStyle name="Normal 7 2 5 2 5 3 3" xfId="37495"/>
    <cellStyle name="Normal 7 2 5 2 5 4" xfId="37496"/>
    <cellStyle name="Normal 7 2 5 2 5 4 2" xfId="37497"/>
    <cellStyle name="Normal 7 2 5 2 5 4 3" xfId="37498"/>
    <cellStyle name="Normal 7 2 5 2 5 5" xfId="37499"/>
    <cellStyle name="Normal 7 2 5 2 5 5 2" xfId="37500"/>
    <cellStyle name="Normal 7 2 5 2 5 5 3" xfId="37501"/>
    <cellStyle name="Normal 7 2 5 2 5 6" xfId="37502"/>
    <cellStyle name="Normal 7 2 5 2 5 7" xfId="37503"/>
    <cellStyle name="Normal 7 2 5 2 6" xfId="37504"/>
    <cellStyle name="Normal 7 2 5 2 6 2" xfId="37505"/>
    <cellStyle name="Normal 7 2 5 2 6 3" xfId="37506"/>
    <cellStyle name="Normal 7 2 5 2 7" xfId="37507"/>
    <cellStyle name="Normal 7 2 5 2 7 2" xfId="37508"/>
    <cellStyle name="Normal 7 2 5 2 7 3" xfId="37509"/>
    <cellStyle name="Normal 7 2 5 2 8" xfId="37510"/>
    <cellStyle name="Normal 7 2 5 2 8 2" xfId="37511"/>
    <cellStyle name="Normal 7 2 5 2 8 3" xfId="37512"/>
    <cellStyle name="Normal 7 2 5 2 9" xfId="37513"/>
    <cellStyle name="Normal 7 2 5 2 9 2" xfId="37514"/>
    <cellStyle name="Normal 7 2 5 2 9 3" xfId="37515"/>
    <cellStyle name="Normal 7 2 5 3" xfId="37516"/>
    <cellStyle name="Normal 7 2 5 3 2" xfId="37517"/>
    <cellStyle name="Normal 7 2 5 3 2 2" xfId="37518"/>
    <cellStyle name="Normal 7 2 5 3 2 2 2" xfId="37519"/>
    <cellStyle name="Normal 7 2 5 3 2 2 3" xfId="37520"/>
    <cellStyle name="Normal 7 2 5 3 2 3" xfId="37521"/>
    <cellStyle name="Normal 7 2 5 3 2 3 2" xfId="37522"/>
    <cellStyle name="Normal 7 2 5 3 2 3 3" xfId="37523"/>
    <cellStyle name="Normal 7 2 5 3 2 4" xfId="37524"/>
    <cellStyle name="Normal 7 2 5 3 2 4 2" xfId="37525"/>
    <cellStyle name="Normal 7 2 5 3 2 4 3" xfId="37526"/>
    <cellStyle name="Normal 7 2 5 3 2 5" xfId="37527"/>
    <cellStyle name="Normal 7 2 5 3 2 5 2" xfId="37528"/>
    <cellStyle name="Normal 7 2 5 3 2 5 3" xfId="37529"/>
    <cellStyle name="Normal 7 2 5 3 2 6" xfId="37530"/>
    <cellStyle name="Normal 7 2 5 3 2 7" xfId="37531"/>
    <cellStyle name="Normal 7 2 5 3 3" xfId="37532"/>
    <cellStyle name="Normal 7 2 5 3 3 2" xfId="37533"/>
    <cellStyle name="Normal 7 2 5 3 3 3" xfId="37534"/>
    <cellStyle name="Normal 7 2 5 3 4" xfId="37535"/>
    <cellStyle name="Normal 7 2 5 3 4 2" xfId="37536"/>
    <cellStyle name="Normal 7 2 5 3 4 3" xfId="37537"/>
    <cellStyle name="Normal 7 2 5 3 5" xfId="37538"/>
    <cellStyle name="Normal 7 2 5 3 5 2" xfId="37539"/>
    <cellStyle name="Normal 7 2 5 3 5 3" xfId="37540"/>
    <cellStyle name="Normal 7 2 5 3 6" xfId="37541"/>
    <cellStyle name="Normal 7 2 5 3 6 2" xfId="37542"/>
    <cellStyle name="Normal 7 2 5 3 6 3" xfId="37543"/>
    <cellStyle name="Normal 7 2 5 3 7" xfId="37544"/>
    <cellStyle name="Normal 7 2 5 3 8" xfId="37545"/>
    <cellStyle name="Normal 7 2 5 4" xfId="37546"/>
    <cellStyle name="Normal 7 2 5 4 2" xfId="37547"/>
    <cellStyle name="Normal 7 2 5 4 2 2" xfId="37548"/>
    <cellStyle name="Normal 7 2 5 4 2 2 2" xfId="37549"/>
    <cellStyle name="Normal 7 2 5 4 2 2 3" xfId="37550"/>
    <cellStyle name="Normal 7 2 5 4 2 3" xfId="37551"/>
    <cellStyle name="Normal 7 2 5 4 2 3 2" xfId="37552"/>
    <cellStyle name="Normal 7 2 5 4 2 3 3" xfId="37553"/>
    <cellStyle name="Normal 7 2 5 4 2 4" xfId="37554"/>
    <cellStyle name="Normal 7 2 5 4 2 4 2" xfId="37555"/>
    <cellStyle name="Normal 7 2 5 4 2 4 3" xfId="37556"/>
    <cellStyle name="Normal 7 2 5 4 2 5" xfId="37557"/>
    <cellStyle name="Normal 7 2 5 4 2 5 2" xfId="37558"/>
    <cellStyle name="Normal 7 2 5 4 2 5 3" xfId="37559"/>
    <cellStyle name="Normal 7 2 5 4 2 6" xfId="37560"/>
    <cellStyle name="Normal 7 2 5 4 2 7" xfId="37561"/>
    <cellStyle name="Normal 7 2 5 4 3" xfId="37562"/>
    <cellStyle name="Normal 7 2 5 4 3 2" xfId="37563"/>
    <cellStyle name="Normal 7 2 5 4 3 3" xfId="37564"/>
    <cellStyle name="Normal 7 2 5 4 4" xfId="37565"/>
    <cellStyle name="Normal 7 2 5 4 4 2" xfId="37566"/>
    <cellStyle name="Normal 7 2 5 4 4 3" xfId="37567"/>
    <cellStyle name="Normal 7 2 5 4 5" xfId="37568"/>
    <cellStyle name="Normal 7 2 5 4 5 2" xfId="37569"/>
    <cellStyle name="Normal 7 2 5 4 5 3" xfId="37570"/>
    <cellStyle name="Normal 7 2 5 4 6" xfId="37571"/>
    <cellStyle name="Normal 7 2 5 4 6 2" xfId="37572"/>
    <cellStyle name="Normal 7 2 5 4 6 3" xfId="37573"/>
    <cellStyle name="Normal 7 2 5 4 7" xfId="37574"/>
    <cellStyle name="Normal 7 2 5 4 8" xfId="37575"/>
    <cellStyle name="Normal 7 2 5 5" xfId="37576"/>
    <cellStyle name="Normal 7 2 5 5 2" xfId="37577"/>
    <cellStyle name="Normal 7 2 5 5 2 2" xfId="37578"/>
    <cellStyle name="Normal 7 2 5 5 2 3" xfId="37579"/>
    <cellStyle name="Normal 7 2 5 5 3" xfId="37580"/>
    <cellStyle name="Normal 7 2 5 5 3 2" xfId="37581"/>
    <cellStyle name="Normal 7 2 5 5 3 3" xfId="37582"/>
    <cellStyle name="Normal 7 2 5 5 4" xfId="37583"/>
    <cellStyle name="Normal 7 2 5 5 4 2" xfId="37584"/>
    <cellStyle name="Normal 7 2 5 5 4 3" xfId="37585"/>
    <cellStyle name="Normal 7 2 5 5 5" xfId="37586"/>
    <cellStyle name="Normal 7 2 5 5 5 2" xfId="37587"/>
    <cellStyle name="Normal 7 2 5 5 5 3" xfId="37588"/>
    <cellStyle name="Normal 7 2 5 5 6" xfId="37589"/>
    <cellStyle name="Normal 7 2 5 5 7" xfId="37590"/>
    <cellStyle name="Normal 7 2 5 6" xfId="37591"/>
    <cellStyle name="Normal 7 2 5 6 2" xfId="37592"/>
    <cellStyle name="Normal 7 2 5 6 2 2" xfId="37593"/>
    <cellStyle name="Normal 7 2 5 6 2 3" xfId="37594"/>
    <cellStyle name="Normal 7 2 5 6 3" xfId="37595"/>
    <cellStyle name="Normal 7 2 5 6 3 2" xfId="37596"/>
    <cellStyle name="Normal 7 2 5 6 3 3" xfId="37597"/>
    <cellStyle name="Normal 7 2 5 6 4" xfId="37598"/>
    <cellStyle name="Normal 7 2 5 6 4 2" xfId="37599"/>
    <cellStyle name="Normal 7 2 5 6 4 3" xfId="37600"/>
    <cellStyle name="Normal 7 2 5 6 5" xfId="37601"/>
    <cellStyle name="Normal 7 2 5 6 5 2" xfId="37602"/>
    <cellStyle name="Normal 7 2 5 6 5 3" xfId="37603"/>
    <cellStyle name="Normal 7 2 5 6 6" xfId="37604"/>
    <cellStyle name="Normal 7 2 5 6 7" xfId="37605"/>
    <cellStyle name="Normal 7 2 5 7" xfId="37606"/>
    <cellStyle name="Normal 7 2 5 7 2" xfId="37607"/>
    <cellStyle name="Normal 7 2 5 7 2 2" xfId="37608"/>
    <cellStyle name="Normal 7 2 5 7 2 3" xfId="37609"/>
    <cellStyle name="Normal 7 2 5 7 3" xfId="37610"/>
    <cellStyle name="Normal 7 2 5 7 3 2" xfId="37611"/>
    <cellStyle name="Normal 7 2 5 7 3 3" xfId="37612"/>
    <cellStyle name="Normal 7 2 5 7 4" xfId="37613"/>
    <cellStyle name="Normal 7 2 5 7 4 2" xfId="37614"/>
    <cellStyle name="Normal 7 2 5 7 4 3" xfId="37615"/>
    <cellStyle name="Normal 7 2 5 7 5" xfId="37616"/>
    <cellStyle name="Normal 7 2 5 7 5 2" xfId="37617"/>
    <cellStyle name="Normal 7 2 5 7 5 3" xfId="37618"/>
    <cellStyle name="Normal 7 2 5 7 6" xfId="37619"/>
    <cellStyle name="Normal 7 2 5 7 7" xfId="37620"/>
    <cellStyle name="Normal 7 2 5 8" xfId="37621"/>
    <cellStyle name="Normal 7 2 5 8 2" xfId="37622"/>
    <cellStyle name="Normal 7 2 5 8 2 2" xfId="37623"/>
    <cellStyle name="Normal 7 2 5 8 2 3" xfId="37624"/>
    <cellStyle name="Normal 7 2 5 8 3" xfId="37625"/>
    <cellStyle name="Normal 7 2 5 8 3 2" xfId="37626"/>
    <cellStyle name="Normal 7 2 5 8 3 3" xfId="37627"/>
    <cellStyle name="Normal 7 2 5 8 4" xfId="37628"/>
    <cellStyle name="Normal 7 2 5 8 4 2" xfId="37629"/>
    <cellStyle name="Normal 7 2 5 8 4 3" xfId="37630"/>
    <cellStyle name="Normal 7 2 5 8 5" xfId="37631"/>
    <cellStyle name="Normal 7 2 5 8 5 2" xfId="37632"/>
    <cellStyle name="Normal 7 2 5 8 5 3" xfId="37633"/>
    <cellStyle name="Normal 7 2 5 8 6" xfId="37634"/>
    <cellStyle name="Normal 7 2 5 8 7" xfId="37635"/>
    <cellStyle name="Normal 7 2 5 9" xfId="37636"/>
    <cellStyle name="Normal 7 2 5 9 2" xfId="37637"/>
    <cellStyle name="Normal 7 2 5 9 3" xfId="37638"/>
    <cellStyle name="Normal 7 2 6" xfId="37639"/>
    <cellStyle name="Normal 7 2 6 10" xfId="37640"/>
    <cellStyle name="Normal 7 2 6 11" xfId="37641"/>
    <cellStyle name="Normal 7 2 6 2" xfId="37642"/>
    <cellStyle name="Normal 7 2 6 2 2" xfId="37643"/>
    <cellStyle name="Normal 7 2 6 2 2 2" xfId="37644"/>
    <cellStyle name="Normal 7 2 6 2 2 2 2" xfId="37645"/>
    <cellStyle name="Normal 7 2 6 2 2 2 3" xfId="37646"/>
    <cellStyle name="Normal 7 2 6 2 2 3" xfId="37647"/>
    <cellStyle name="Normal 7 2 6 2 2 3 2" xfId="37648"/>
    <cellStyle name="Normal 7 2 6 2 2 3 3" xfId="37649"/>
    <cellStyle name="Normal 7 2 6 2 2 4" xfId="37650"/>
    <cellStyle name="Normal 7 2 6 2 2 4 2" xfId="37651"/>
    <cellStyle name="Normal 7 2 6 2 2 4 3" xfId="37652"/>
    <cellStyle name="Normal 7 2 6 2 2 5" xfId="37653"/>
    <cellStyle name="Normal 7 2 6 2 2 5 2" xfId="37654"/>
    <cellStyle name="Normal 7 2 6 2 2 5 3" xfId="37655"/>
    <cellStyle name="Normal 7 2 6 2 2 6" xfId="37656"/>
    <cellStyle name="Normal 7 2 6 2 2 7" xfId="37657"/>
    <cellStyle name="Normal 7 2 6 2 3" xfId="37658"/>
    <cellStyle name="Normal 7 2 6 2 3 2" xfId="37659"/>
    <cellStyle name="Normal 7 2 6 2 3 3" xfId="37660"/>
    <cellStyle name="Normal 7 2 6 2 4" xfId="37661"/>
    <cellStyle name="Normal 7 2 6 2 4 2" xfId="37662"/>
    <cellStyle name="Normal 7 2 6 2 4 3" xfId="37663"/>
    <cellStyle name="Normal 7 2 6 2 5" xfId="37664"/>
    <cellStyle name="Normal 7 2 6 2 5 2" xfId="37665"/>
    <cellStyle name="Normal 7 2 6 2 5 3" xfId="37666"/>
    <cellStyle name="Normal 7 2 6 2 6" xfId="37667"/>
    <cellStyle name="Normal 7 2 6 2 6 2" xfId="37668"/>
    <cellStyle name="Normal 7 2 6 2 6 3" xfId="37669"/>
    <cellStyle name="Normal 7 2 6 2 7" xfId="37670"/>
    <cellStyle name="Normal 7 2 6 2 8" xfId="37671"/>
    <cellStyle name="Normal 7 2 6 3" xfId="37672"/>
    <cellStyle name="Normal 7 2 6 3 2" xfId="37673"/>
    <cellStyle name="Normal 7 2 6 3 2 2" xfId="37674"/>
    <cellStyle name="Normal 7 2 6 3 2 3" xfId="37675"/>
    <cellStyle name="Normal 7 2 6 3 3" xfId="37676"/>
    <cellStyle name="Normal 7 2 6 3 3 2" xfId="37677"/>
    <cellStyle name="Normal 7 2 6 3 3 3" xfId="37678"/>
    <cellStyle name="Normal 7 2 6 3 4" xfId="37679"/>
    <cellStyle name="Normal 7 2 6 3 4 2" xfId="37680"/>
    <cellStyle name="Normal 7 2 6 3 4 3" xfId="37681"/>
    <cellStyle name="Normal 7 2 6 3 5" xfId="37682"/>
    <cellStyle name="Normal 7 2 6 3 5 2" xfId="37683"/>
    <cellStyle name="Normal 7 2 6 3 5 3" xfId="37684"/>
    <cellStyle name="Normal 7 2 6 3 6" xfId="37685"/>
    <cellStyle name="Normal 7 2 6 3 7" xfId="37686"/>
    <cellStyle name="Normal 7 2 6 4" xfId="37687"/>
    <cellStyle name="Normal 7 2 6 4 2" xfId="37688"/>
    <cellStyle name="Normal 7 2 6 4 2 2" xfId="37689"/>
    <cellStyle name="Normal 7 2 6 4 2 3" xfId="37690"/>
    <cellStyle name="Normal 7 2 6 4 3" xfId="37691"/>
    <cellStyle name="Normal 7 2 6 4 3 2" xfId="37692"/>
    <cellStyle name="Normal 7 2 6 4 3 3" xfId="37693"/>
    <cellStyle name="Normal 7 2 6 4 4" xfId="37694"/>
    <cellStyle name="Normal 7 2 6 4 4 2" xfId="37695"/>
    <cellStyle name="Normal 7 2 6 4 4 3" xfId="37696"/>
    <cellStyle name="Normal 7 2 6 4 5" xfId="37697"/>
    <cellStyle name="Normal 7 2 6 4 5 2" xfId="37698"/>
    <cellStyle name="Normal 7 2 6 4 5 3" xfId="37699"/>
    <cellStyle name="Normal 7 2 6 4 6" xfId="37700"/>
    <cellStyle name="Normal 7 2 6 4 7" xfId="37701"/>
    <cellStyle name="Normal 7 2 6 5" xfId="37702"/>
    <cellStyle name="Normal 7 2 6 5 2" xfId="37703"/>
    <cellStyle name="Normal 7 2 6 5 2 2" xfId="37704"/>
    <cellStyle name="Normal 7 2 6 5 2 3" xfId="37705"/>
    <cellStyle name="Normal 7 2 6 5 3" xfId="37706"/>
    <cellStyle name="Normal 7 2 6 5 3 2" xfId="37707"/>
    <cellStyle name="Normal 7 2 6 5 3 3" xfId="37708"/>
    <cellStyle name="Normal 7 2 6 5 4" xfId="37709"/>
    <cellStyle name="Normal 7 2 6 5 4 2" xfId="37710"/>
    <cellStyle name="Normal 7 2 6 5 4 3" xfId="37711"/>
    <cellStyle name="Normal 7 2 6 5 5" xfId="37712"/>
    <cellStyle name="Normal 7 2 6 5 5 2" xfId="37713"/>
    <cellStyle name="Normal 7 2 6 5 5 3" xfId="37714"/>
    <cellStyle name="Normal 7 2 6 5 6" xfId="37715"/>
    <cellStyle name="Normal 7 2 6 5 7" xfId="37716"/>
    <cellStyle name="Normal 7 2 6 6" xfId="37717"/>
    <cellStyle name="Normal 7 2 6 6 2" xfId="37718"/>
    <cellStyle name="Normal 7 2 6 6 3" xfId="37719"/>
    <cellStyle name="Normal 7 2 6 7" xfId="37720"/>
    <cellStyle name="Normal 7 2 6 7 2" xfId="37721"/>
    <cellStyle name="Normal 7 2 6 7 3" xfId="37722"/>
    <cellStyle name="Normal 7 2 6 8" xfId="37723"/>
    <cellStyle name="Normal 7 2 6 8 2" xfId="37724"/>
    <cellStyle name="Normal 7 2 6 8 3" xfId="37725"/>
    <cellStyle name="Normal 7 2 6 9" xfId="37726"/>
    <cellStyle name="Normal 7 2 6 9 2" xfId="37727"/>
    <cellStyle name="Normal 7 2 6 9 3" xfId="37728"/>
    <cellStyle name="Normal 7 2 7" xfId="37729"/>
    <cellStyle name="Normal 7 2 7 2" xfId="37730"/>
    <cellStyle name="Normal 7 2 7 2 2" xfId="37731"/>
    <cellStyle name="Normal 7 2 7 2 2 2" xfId="37732"/>
    <cellStyle name="Normal 7 2 7 2 2 3" xfId="37733"/>
    <cellStyle name="Normal 7 2 7 2 3" xfId="37734"/>
    <cellStyle name="Normal 7 2 7 2 3 2" xfId="37735"/>
    <cellStyle name="Normal 7 2 7 2 3 3" xfId="37736"/>
    <cellStyle name="Normal 7 2 7 2 4" xfId="37737"/>
    <cellStyle name="Normal 7 2 7 2 4 2" xfId="37738"/>
    <cellStyle name="Normal 7 2 7 2 4 3" xfId="37739"/>
    <cellStyle name="Normal 7 2 7 2 5" xfId="37740"/>
    <cellStyle name="Normal 7 2 7 2 5 2" xfId="37741"/>
    <cellStyle name="Normal 7 2 7 2 5 3" xfId="37742"/>
    <cellStyle name="Normal 7 2 7 2 6" xfId="37743"/>
    <cellStyle name="Normal 7 2 7 2 7" xfId="37744"/>
    <cellStyle name="Normal 7 2 7 3" xfId="37745"/>
    <cellStyle name="Normal 7 2 7 3 2" xfId="37746"/>
    <cellStyle name="Normal 7 2 7 3 3" xfId="37747"/>
    <cellStyle name="Normal 7 2 7 4" xfId="37748"/>
    <cellStyle name="Normal 7 2 7 4 2" xfId="37749"/>
    <cellStyle name="Normal 7 2 7 4 3" xfId="37750"/>
    <cellStyle name="Normal 7 2 7 5" xfId="37751"/>
    <cellStyle name="Normal 7 2 7 5 2" xfId="37752"/>
    <cellStyle name="Normal 7 2 7 5 3" xfId="37753"/>
    <cellStyle name="Normal 7 2 7 6" xfId="37754"/>
    <cellStyle name="Normal 7 2 7 6 2" xfId="37755"/>
    <cellStyle name="Normal 7 2 7 6 3" xfId="37756"/>
    <cellStyle name="Normal 7 2 7 7" xfId="37757"/>
    <cellStyle name="Normal 7 2 7 8" xfId="37758"/>
    <cellStyle name="Normal 7 2 8" xfId="37759"/>
    <cellStyle name="Normal 7 2 8 2" xfId="37760"/>
    <cellStyle name="Normal 7 2 8 2 2" xfId="37761"/>
    <cellStyle name="Normal 7 2 8 2 2 2" xfId="37762"/>
    <cellStyle name="Normal 7 2 8 2 2 3" xfId="37763"/>
    <cellStyle name="Normal 7 2 8 2 3" xfId="37764"/>
    <cellStyle name="Normal 7 2 8 2 3 2" xfId="37765"/>
    <cellStyle name="Normal 7 2 8 2 3 3" xfId="37766"/>
    <cellStyle name="Normal 7 2 8 2 4" xfId="37767"/>
    <cellStyle name="Normal 7 2 8 2 4 2" xfId="37768"/>
    <cellStyle name="Normal 7 2 8 2 4 3" xfId="37769"/>
    <cellStyle name="Normal 7 2 8 2 5" xfId="37770"/>
    <cellStyle name="Normal 7 2 8 2 5 2" xfId="37771"/>
    <cellStyle name="Normal 7 2 8 2 5 3" xfId="37772"/>
    <cellStyle name="Normal 7 2 8 2 6" xfId="37773"/>
    <cellStyle name="Normal 7 2 8 2 7" xfId="37774"/>
    <cellStyle name="Normal 7 2 8 3" xfId="37775"/>
    <cellStyle name="Normal 7 2 8 3 2" xfId="37776"/>
    <cellStyle name="Normal 7 2 8 3 3" xfId="37777"/>
    <cellStyle name="Normal 7 2 8 4" xfId="37778"/>
    <cellStyle name="Normal 7 2 8 4 2" xfId="37779"/>
    <cellStyle name="Normal 7 2 8 4 3" xfId="37780"/>
    <cellStyle name="Normal 7 2 8 5" xfId="37781"/>
    <cellStyle name="Normal 7 2 8 5 2" xfId="37782"/>
    <cellStyle name="Normal 7 2 8 5 3" xfId="37783"/>
    <cellStyle name="Normal 7 2 8 6" xfId="37784"/>
    <cellStyle name="Normal 7 2 8 6 2" xfId="37785"/>
    <cellStyle name="Normal 7 2 8 6 3" xfId="37786"/>
    <cellStyle name="Normal 7 2 8 7" xfId="37787"/>
    <cellStyle name="Normal 7 2 8 8" xfId="37788"/>
    <cellStyle name="Normal 7 2 9" xfId="37789"/>
    <cellStyle name="Normal 7 2 9 2" xfId="37790"/>
    <cellStyle name="Normal 7 2 9 2 2" xfId="37791"/>
    <cellStyle name="Normal 7 2 9 2 2 2" xfId="37792"/>
    <cellStyle name="Normal 7 2 9 2 2 3" xfId="37793"/>
    <cellStyle name="Normal 7 2 9 2 3" xfId="37794"/>
    <cellStyle name="Normal 7 2 9 2 3 2" xfId="37795"/>
    <cellStyle name="Normal 7 2 9 2 3 3" xfId="37796"/>
    <cellStyle name="Normal 7 2 9 2 4" xfId="37797"/>
    <cellStyle name="Normal 7 2 9 2 4 2" xfId="37798"/>
    <cellStyle name="Normal 7 2 9 2 4 3" xfId="37799"/>
    <cellStyle name="Normal 7 2 9 2 5" xfId="37800"/>
    <cellStyle name="Normal 7 2 9 2 5 2" xfId="37801"/>
    <cellStyle name="Normal 7 2 9 2 5 3" xfId="37802"/>
    <cellStyle name="Normal 7 2 9 2 6" xfId="37803"/>
    <cellStyle name="Normal 7 2 9 2 7" xfId="37804"/>
    <cellStyle name="Normal 7 2 9 3" xfId="37805"/>
    <cellStyle name="Normal 7 2 9 3 2" xfId="37806"/>
    <cellStyle name="Normal 7 2 9 3 3" xfId="37807"/>
    <cellStyle name="Normal 7 2 9 4" xfId="37808"/>
    <cellStyle name="Normal 7 2 9 4 2" xfId="37809"/>
    <cellStyle name="Normal 7 2 9 4 3" xfId="37810"/>
    <cellStyle name="Normal 7 2 9 5" xfId="37811"/>
    <cellStyle name="Normal 7 2 9 5 2" xfId="37812"/>
    <cellStyle name="Normal 7 2 9 5 3" xfId="37813"/>
    <cellStyle name="Normal 7 2 9 6" xfId="37814"/>
    <cellStyle name="Normal 7 2 9 6 2" xfId="37815"/>
    <cellStyle name="Normal 7 2 9 6 3" xfId="37816"/>
    <cellStyle name="Normal 7 2 9 7" xfId="37817"/>
    <cellStyle name="Normal 7 2 9 8" xfId="37818"/>
    <cellStyle name="Normal 7 20" xfId="37819"/>
    <cellStyle name="Normal 7 21" xfId="37820"/>
    <cellStyle name="Normal 7 22" xfId="35869"/>
    <cellStyle name="Normal 7 3" xfId="1240"/>
    <cellStyle name="Normal 7 3 2" xfId="1241"/>
    <cellStyle name="Normal 7 3 2 2" xfId="1242"/>
    <cellStyle name="Normal 7 3 3" xfId="1243"/>
    <cellStyle name="Normal 7 4" xfId="1244"/>
    <cellStyle name="Normal 7 4 10" xfId="37821"/>
    <cellStyle name="Normal 7 4 10 2" xfId="37822"/>
    <cellStyle name="Normal 7 4 10 2 2" xfId="37823"/>
    <cellStyle name="Normal 7 4 10 2 3" xfId="37824"/>
    <cellStyle name="Normal 7 4 10 3" xfId="37825"/>
    <cellStyle name="Normal 7 4 10 3 2" xfId="37826"/>
    <cellStyle name="Normal 7 4 10 3 3" xfId="37827"/>
    <cellStyle name="Normal 7 4 10 4" xfId="37828"/>
    <cellStyle name="Normal 7 4 10 4 2" xfId="37829"/>
    <cellStyle name="Normal 7 4 10 4 3" xfId="37830"/>
    <cellStyle name="Normal 7 4 10 5" xfId="37831"/>
    <cellStyle name="Normal 7 4 10 5 2" xfId="37832"/>
    <cellStyle name="Normal 7 4 10 5 3" xfId="37833"/>
    <cellStyle name="Normal 7 4 10 6" xfId="37834"/>
    <cellStyle name="Normal 7 4 10 7" xfId="37835"/>
    <cellStyle name="Normal 7 4 11" xfId="37836"/>
    <cellStyle name="Normal 7 4 11 2" xfId="37837"/>
    <cellStyle name="Normal 7 4 11 3" xfId="37838"/>
    <cellStyle name="Normal 7 4 12" xfId="37839"/>
    <cellStyle name="Normal 7 4 12 2" xfId="37840"/>
    <cellStyle name="Normal 7 4 12 3" xfId="37841"/>
    <cellStyle name="Normal 7 4 13" xfId="37842"/>
    <cellStyle name="Normal 7 4 13 2" xfId="37843"/>
    <cellStyle name="Normal 7 4 13 3" xfId="37844"/>
    <cellStyle name="Normal 7 4 14" xfId="37845"/>
    <cellStyle name="Normal 7 4 14 2" xfId="37846"/>
    <cellStyle name="Normal 7 4 14 3" xfId="37847"/>
    <cellStyle name="Normal 7 4 15" xfId="37848"/>
    <cellStyle name="Normal 7 4 16" xfId="37849"/>
    <cellStyle name="Normal 7 4 2" xfId="1245"/>
    <cellStyle name="Normal 7 4 2 10" xfId="37850"/>
    <cellStyle name="Normal 7 4 2 10 2" xfId="37851"/>
    <cellStyle name="Normal 7 4 2 10 3" xfId="37852"/>
    <cellStyle name="Normal 7 4 2 11" xfId="37853"/>
    <cellStyle name="Normal 7 4 2 11 2" xfId="37854"/>
    <cellStyle name="Normal 7 4 2 11 3" xfId="37855"/>
    <cellStyle name="Normal 7 4 2 12" xfId="37856"/>
    <cellStyle name="Normal 7 4 2 12 2" xfId="37857"/>
    <cellStyle name="Normal 7 4 2 12 3" xfId="37858"/>
    <cellStyle name="Normal 7 4 2 13" xfId="37859"/>
    <cellStyle name="Normal 7 4 2 13 2" xfId="37860"/>
    <cellStyle name="Normal 7 4 2 13 3" xfId="37861"/>
    <cellStyle name="Normal 7 4 2 14" xfId="37862"/>
    <cellStyle name="Normal 7 4 2 15" xfId="37863"/>
    <cellStyle name="Normal 7 4 2 2" xfId="37864"/>
    <cellStyle name="Normal 7 4 2 2 10" xfId="37865"/>
    <cellStyle name="Normal 7 4 2 2 10 2" xfId="37866"/>
    <cellStyle name="Normal 7 4 2 2 10 3" xfId="37867"/>
    <cellStyle name="Normal 7 4 2 2 11" xfId="37868"/>
    <cellStyle name="Normal 7 4 2 2 11 2" xfId="37869"/>
    <cellStyle name="Normal 7 4 2 2 11 3" xfId="37870"/>
    <cellStyle name="Normal 7 4 2 2 12" xfId="37871"/>
    <cellStyle name="Normal 7 4 2 2 12 2" xfId="37872"/>
    <cellStyle name="Normal 7 4 2 2 12 3" xfId="37873"/>
    <cellStyle name="Normal 7 4 2 2 13" xfId="37874"/>
    <cellStyle name="Normal 7 4 2 2 14" xfId="37875"/>
    <cellStyle name="Normal 7 4 2 2 2" xfId="37876"/>
    <cellStyle name="Normal 7 4 2 2 2 10" xfId="37877"/>
    <cellStyle name="Normal 7 4 2 2 2 11" xfId="37878"/>
    <cellStyle name="Normal 7 4 2 2 2 2" xfId="37879"/>
    <cellStyle name="Normal 7 4 2 2 2 2 2" xfId="37880"/>
    <cellStyle name="Normal 7 4 2 2 2 2 2 2" xfId="37881"/>
    <cellStyle name="Normal 7 4 2 2 2 2 2 2 2" xfId="37882"/>
    <cellStyle name="Normal 7 4 2 2 2 2 2 2 3" xfId="37883"/>
    <cellStyle name="Normal 7 4 2 2 2 2 2 3" xfId="37884"/>
    <cellStyle name="Normal 7 4 2 2 2 2 2 3 2" xfId="37885"/>
    <cellStyle name="Normal 7 4 2 2 2 2 2 3 3" xfId="37886"/>
    <cellStyle name="Normal 7 4 2 2 2 2 2 4" xfId="37887"/>
    <cellStyle name="Normal 7 4 2 2 2 2 2 4 2" xfId="37888"/>
    <cellStyle name="Normal 7 4 2 2 2 2 2 4 3" xfId="37889"/>
    <cellStyle name="Normal 7 4 2 2 2 2 2 5" xfId="37890"/>
    <cellStyle name="Normal 7 4 2 2 2 2 2 5 2" xfId="37891"/>
    <cellStyle name="Normal 7 4 2 2 2 2 2 5 3" xfId="37892"/>
    <cellStyle name="Normal 7 4 2 2 2 2 2 6" xfId="37893"/>
    <cellStyle name="Normal 7 4 2 2 2 2 2 7" xfId="37894"/>
    <cellStyle name="Normal 7 4 2 2 2 2 3" xfId="37895"/>
    <cellStyle name="Normal 7 4 2 2 2 2 3 2" xfId="37896"/>
    <cellStyle name="Normal 7 4 2 2 2 2 3 3" xfId="37897"/>
    <cellStyle name="Normal 7 4 2 2 2 2 4" xfId="37898"/>
    <cellStyle name="Normal 7 4 2 2 2 2 4 2" xfId="37899"/>
    <cellStyle name="Normal 7 4 2 2 2 2 4 3" xfId="37900"/>
    <cellStyle name="Normal 7 4 2 2 2 2 5" xfId="37901"/>
    <cellStyle name="Normal 7 4 2 2 2 2 5 2" xfId="37902"/>
    <cellStyle name="Normal 7 4 2 2 2 2 5 3" xfId="37903"/>
    <cellStyle name="Normal 7 4 2 2 2 2 6" xfId="37904"/>
    <cellStyle name="Normal 7 4 2 2 2 2 6 2" xfId="37905"/>
    <cellStyle name="Normal 7 4 2 2 2 2 6 3" xfId="37906"/>
    <cellStyle name="Normal 7 4 2 2 2 2 7" xfId="37907"/>
    <cellStyle name="Normal 7 4 2 2 2 2 8" xfId="37908"/>
    <cellStyle name="Normal 7 4 2 2 2 3" xfId="37909"/>
    <cellStyle name="Normal 7 4 2 2 2 3 2" xfId="37910"/>
    <cellStyle name="Normal 7 4 2 2 2 3 2 2" xfId="37911"/>
    <cellStyle name="Normal 7 4 2 2 2 3 2 3" xfId="37912"/>
    <cellStyle name="Normal 7 4 2 2 2 3 3" xfId="37913"/>
    <cellStyle name="Normal 7 4 2 2 2 3 3 2" xfId="37914"/>
    <cellStyle name="Normal 7 4 2 2 2 3 3 3" xfId="37915"/>
    <cellStyle name="Normal 7 4 2 2 2 3 4" xfId="37916"/>
    <cellStyle name="Normal 7 4 2 2 2 3 4 2" xfId="37917"/>
    <cellStyle name="Normal 7 4 2 2 2 3 4 3" xfId="37918"/>
    <cellStyle name="Normal 7 4 2 2 2 3 5" xfId="37919"/>
    <cellStyle name="Normal 7 4 2 2 2 3 5 2" xfId="37920"/>
    <cellStyle name="Normal 7 4 2 2 2 3 5 3" xfId="37921"/>
    <cellStyle name="Normal 7 4 2 2 2 3 6" xfId="37922"/>
    <cellStyle name="Normal 7 4 2 2 2 3 7" xfId="37923"/>
    <cellStyle name="Normal 7 4 2 2 2 4" xfId="37924"/>
    <cellStyle name="Normal 7 4 2 2 2 4 2" xfId="37925"/>
    <cellStyle name="Normal 7 4 2 2 2 4 2 2" xfId="37926"/>
    <cellStyle name="Normal 7 4 2 2 2 4 2 3" xfId="37927"/>
    <cellStyle name="Normal 7 4 2 2 2 4 3" xfId="37928"/>
    <cellStyle name="Normal 7 4 2 2 2 4 3 2" xfId="37929"/>
    <cellStyle name="Normal 7 4 2 2 2 4 3 3" xfId="37930"/>
    <cellStyle name="Normal 7 4 2 2 2 4 4" xfId="37931"/>
    <cellStyle name="Normal 7 4 2 2 2 4 4 2" xfId="37932"/>
    <cellStyle name="Normal 7 4 2 2 2 4 4 3" xfId="37933"/>
    <cellStyle name="Normal 7 4 2 2 2 4 5" xfId="37934"/>
    <cellStyle name="Normal 7 4 2 2 2 4 5 2" xfId="37935"/>
    <cellStyle name="Normal 7 4 2 2 2 4 5 3" xfId="37936"/>
    <cellStyle name="Normal 7 4 2 2 2 4 6" xfId="37937"/>
    <cellStyle name="Normal 7 4 2 2 2 4 7" xfId="37938"/>
    <cellStyle name="Normal 7 4 2 2 2 5" xfId="37939"/>
    <cellStyle name="Normal 7 4 2 2 2 5 2" xfId="37940"/>
    <cellStyle name="Normal 7 4 2 2 2 5 2 2" xfId="37941"/>
    <cellStyle name="Normal 7 4 2 2 2 5 2 3" xfId="37942"/>
    <cellStyle name="Normal 7 4 2 2 2 5 3" xfId="37943"/>
    <cellStyle name="Normal 7 4 2 2 2 5 3 2" xfId="37944"/>
    <cellStyle name="Normal 7 4 2 2 2 5 3 3" xfId="37945"/>
    <cellStyle name="Normal 7 4 2 2 2 5 4" xfId="37946"/>
    <cellStyle name="Normal 7 4 2 2 2 5 4 2" xfId="37947"/>
    <cellStyle name="Normal 7 4 2 2 2 5 4 3" xfId="37948"/>
    <cellStyle name="Normal 7 4 2 2 2 5 5" xfId="37949"/>
    <cellStyle name="Normal 7 4 2 2 2 5 5 2" xfId="37950"/>
    <cellStyle name="Normal 7 4 2 2 2 5 5 3" xfId="37951"/>
    <cellStyle name="Normal 7 4 2 2 2 5 6" xfId="37952"/>
    <cellStyle name="Normal 7 4 2 2 2 5 7" xfId="37953"/>
    <cellStyle name="Normal 7 4 2 2 2 6" xfId="37954"/>
    <cellStyle name="Normal 7 4 2 2 2 6 2" xfId="37955"/>
    <cellStyle name="Normal 7 4 2 2 2 6 3" xfId="37956"/>
    <cellStyle name="Normal 7 4 2 2 2 7" xfId="37957"/>
    <cellStyle name="Normal 7 4 2 2 2 7 2" xfId="37958"/>
    <cellStyle name="Normal 7 4 2 2 2 7 3" xfId="37959"/>
    <cellStyle name="Normal 7 4 2 2 2 8" xfId="37960"/>
    <cellStyle name="Normal 7 4 2 2 2 8 2" xfId="37961"/>
    <cellStyle name="Normal 7 4 2 2 2 8 3" xfId="37962"/>
    <cellStyle name="Normal 7 4 2 2 2 9" xfId="37963"/>
    <cellStyle name="Normal 7 4 2 2 2 9 2" xfId="37964"/>
    <cellStyle name="Normal 7 4 2 2 2 9 3" xfId="37965"/>
    <cellStyle name="Normal 7 4 2 2 3" xfId="37966"/>
    <cellStyle name="Normal 7 4 2 2 3 2" xfId="37967"/>
    <cellStyle name="Normal 7 4 2 2 3 2 2" xfId="37968"/>
    <cellStyle name="Normal 7 4 2 2 3 2 2 2" xfId="37969"/>
    <cellStyle name="Normal 7 4 2 2 3 2 2 3" xfId="37970"/>
    <cellStyle name="Normal 7 4 2 2 3 2 3" xfId="37971"/>
    <cellStyle name="Normal 7 4 2 2 3 2 3 2" xfId="37972"/>
    <cellStyle name="Normal 7 4 2 2 3 2 3 3" xfId="37973"/>
    <cellStyle name="Normal 7 4 2 2 3 2 4" xfId="37974"/>
    <cellStyle name="Normal 7 4 2 2 3 2 4 2" xfId="37975"/>
    <cellStyle name="Normal 7 4 2 2 3 2 4 3" xfId="37976"/>
    <cellStyle name="Normal 7 4 2 2 3 2 5" xfId="37977"/>
    <cellStyle name="Normal 7 4 2 2 3 2 5 2" xfId="37978"/>
    <cellStyle name="Normal 7 4 2 2 3 2 5 3" xfId="37979"/>
    <cellStyle name="Normal 7 4 2 2 3 2 6" xfId="37980"/>
    <cellStyle name="Normal 7 4 2 2 3 2 7" xfId="37981"/>
    <cellStyle name="Normal 7 4 2 2 3 3" xfId="37982"/>
    <cellStyle name="Normal 7 4 2 2 3 3 2" xfId="37983"/>
    <cellStyle name="Normal 7 4 2 2 3 3 3" xfId="37984"/>
    <cellStyle name="Normal 7 4 2 2 3 4" xfId="37985"/>
    <cellStyle name="Normal 7 4 2 2 3 4 2" xfId="37986"/>
    <cellStyle name="Normal 7 4 2 2 3 4 3" xfId="37987"/>
    <cellStyle name="Normal 7 4 2 2 3 5" xfId="37988"/>
    <cellStyle name="Normal 7 4 2 2 3 5 2" xfId="37989"/>
    <cellStyle name="Normal 7 4 2 2 3 5 3" xfId="37990"/>
    <cellStyle name="Normal 7 4 2 2 3 6" xfId="37991"/>
    <cellStyle name="Normal 7 4 2 2 3 6 2" xfId="37992"/>
    <cellStyle name="Normal 7 4 2 2 3 6 3" xfId="37993"/>
    <cellStyle name="Normal 7 4 2 2 3 7" xfId="37994"/>
    <cellStyle name="Normal 7 4 2 2 3 8" xfId="37995"/>
    <cellStyle name="Normal 7 4 2 2 4" xfId="37996"/>
    <cellStyle name="Normal 7 4 2 2 4 2" xfId="37997"/>
    <cellStyle name="Normal 7 4 2 2 4 2 2" xfId="37998"/>
    <cellStyle name="Normal 7 4 2 2 4 2 2 2" xfId="37999"/>
    <cellStyle name="Normal 7 4 2 2 4 2 2 3" xfId="38000"/>
    <cellStyle name="Normal 7 4 2 2 4 2 3" xfId="38001"/>
    <cellStyle name="Normal 7 4 2 2 4 2 3 2" xfId="38002"/>
    <cellStyle name="Normal 7 4 2 2 4 2 3 3" xfId="38003"/>
    <cellStyle name="Normal 7 4 2 2 4 2 4" xfId="38004"/>
    <cellStyle name="Normal 7 4 2 2 4 2 4 2" xfId="38005"/>
    <cellStyle name="Normal 7 4 2 2 4 2 4 3" xfId="38006"/>
    <cellStyle name="Normal 7 4 2 2 4 2 5" xfId="38007"/>
    <cellStyle name="Normal 7 4 2 2 4 2 5 2" xfId="38008"/>
    <cellStyle name="Normal 7 4 2 2 4 2 5 3" xfId="38009"/>
    <cellStyle name="Normal 7 4 2 2 4 2 6" xfId="38010"/>
    <cellStyle name="Normal 7 4 2 2 4 2 7" xfId="38011"/>
    <cellStyle name="Normal 7 4 2 2 4 3" xfId="38012"/>
    <cellStyle name="Normal 7 4 2 2 4 3 2" xfId="38013"/>
    <cellStyle name="Normal 7 4 2 2 4 3 3" xfId="38014"/>
    <cellStyle name="Normal 7 4 2 2 4 4" xfId="38015"/>
    <cellStyle name="Normal 7 4 2 2 4 4 2" xfId="38016"/>
    <cellStyle name="Normal 7 4 2 2 4 4 3" xfId="38017"/>
    <cellStyle name="Normal 7 4 2 2 4 5" xfId="38018"/>
    <cellStyle name="Normal 7 4 2 2 4 5 2" xfId="38019"/>
    <cellStyle name="Normal 7 4 2 2 4 5 3" xfId="38020"/>
    <cellStyle name="Normal 7 4 2 2 4 6" xfId="38021"/>
    <cellStyle name="Normal 7 4 2 2 4 6 2" xfId="38022"/>
    <cellStyle name="Normal 7 4 2 2 4 6 3" xfId="38023"/>
    <cellStyle name="Normal 7 4 2 2 4 7" xfId="38024"/>
    <cellStyle name="Normal 7 4 2 2 4 8" xfId="38025"/>
    <cellStyle name="Normal 7 4 2 2 5" xfId="38026"/>
    <cellStyle name="Normal 7 4 2 2 5 2" xfId="38027"/>
    <cellStyle name="Normal 7 4 2 2 5 2 2" xfId="38028"/>
    <cellStyle name="Normal 7 4 2 2 5 2 3" xfId="38029"/>
    <cellStyle name="Normal 7 4 2 2 5 3" xfId="38030"/>
    <cellStyle name="Normal 7 4 2 2 5 3 2" xfId="38031"/>
    <cellStyle name="Normal 7 4 2 2 5 3 3" xfId="38032"/>
    <cellStyle name="Normal 7 4 2 2 5 4" xfId="38033"/>
    <cellStyle name="Normal 7 4 2 2 5 4 2" xfId="38034"/>
    <cellStyle name="Normal 7 4 2 2 5 4 3" xfId="38035"/>
    <cellStyle name="Normal 7 4 2 2 5 5" xfId="38036"/>
    <cellStyle name="Normal 7 4 2 2 5 5 2" xfId="38037"/>
    <cellStyle name="Normal 7 4 2 2 5 5 3" xfId="38038"/>
    <cellStyle name="Normal 7 4 2 2 5 6" xfId="38039"/>
    <cellStyle name="Normal 7 4 2 2 5 7" xfId="38040"/>
    <cellStyle name="Normal 7 4 2 2 6" xfId="38041"/>
    <cellStyle name="Normal 7 4 2 2 6 2" xfId="38042"/>
    <cellStyle name="Normal 7 4 2 2 6 2 2" xfId="38043"/>
    <cellStyle name="Normal 7 4 2 2 6 2 3" xfId="38044"/>
    <cellStyle name="Normal 7 4 2 2 6 3" xfId="38045"/>
    <cellStyle name="Normal 7 4 2 2 6 3 2" xfId="38046"/>
    <cellStyle name="Normal 7 4 2 2 6 3 3" xfId="38047"/>
    <cellStyle name="Normal 7 4 2 2 6 4" xfId="38048"/>
    <cellStyle name="Normal 7 4 2 2 6 4 2" xfId="38049"/>
    <cellStyle name="Normal 7 4 2 2 6 4 3" xfId="38050"/>
    <cellStyle name="Normal 7 4 2 2 6 5" xfId="38051"/>
    <cellStyle name="Normal 7 4 2 2 6 5 2" xfId="38052"/>
    <cellStyle name="Normal 7 4 2 2 6 5 3" xfId="38053"/>
    <cellStyle name="Normal 7 4 2 2 6 6" xfId="38054"/>
    <cellStyle name="Normal 7 4 2 2 6 7" xfId="38055"/>
    <cellStyle name="Normal 7 4 2 2 7" xfId="38056"/>
    <cellStyle name="Normal 7 4 2 2 7 2" xfId="38057"/>
    <cellStyle name="Normal 7 4 2 2 7 2 2" xfId="38058"/>
    <cellStyle name="Normal 7 4 2 2 7 2 3" xfId="38059"/>
    <cellStyle name="Normal 7 4 2 2 7 3" xfId="38060"/>
    <cellStyle name="Normal 7 4 2 2 7 3 2" xfId="38061"/>
    <cellStyle name="Normal 7 4 2 2 7 3 3" xfId="38062"/>
    <cellStyle name="Normal 7 4 2 2 7 4" xfId="38063"/>
    <cellStyle name="Normal 7 4 2 2 7 4 2" xfId="38064"/>
    <cellStyle name="Normal 7 4 2 2 7 4 3" xfId="38065"/>
    <cellStyle name="Normal 7 4 2 2 7 5" xfId="38066"/>
    <cellStyle name="Normal 7 4 2 2 7 5 2" xfId="38067"/>
    <cellStyle name="Normal 7 4 2 2 7 5 3" xfId="38068"/>
    <cellStyle name="Normal 7 4 2 2 7 6" xfId="38069"/>
    <cellStyle name="Normal 7 4 2 2 7 7" xfId="38070"/>
    <cellStyle name="Normal 7 4 2 2 8" xfId="38071"/>
    <cellStyle name="Normal 7 4 2 2 8 2" xfId="38072"/>
    <cellStyle name="Normal 7 4 2 2 8 2 2" xfId="38073"/>
    <cellStyle name="Normal 7 4 2 2 8 2 3" xfId="38074"/>
    <cellStyle name="Normal 7 4 2 2 8 3" xfId="38075"/>
    <cellStyle name="Normal 7 4 2 2 8 3 2" xfId="38076"/>
    <cellStyle name="Normal 7 4 2 2 8 3 3" xfId="38077"/>
    <cellStyle name="Normal 7 4 2 2 8 4" xfId="38078"/>
    <cellStyle name="Normal 7 4 2 2 8 4 2" xfId="38079"/>
    <cellStyle name="Normal 7 4 2 2 8 4 3" xfId="38080"/>
    <cellStyle name="Normal 7 4 2 2 8 5" xfId="38081"/>
    <cellStyle name="Normal 7 4 2 2 8 5 2" xfId="38082"/>
    <cellStyle name="Normal 7 4 2 2 8 5 3" xfId="38083"/>
    <cellStyle name="Normal 7 4 2 2 8 6" xfId="38084"/>
    <cellStyle name="Normal 7 4 2 2 8 7" xfId="38085"/>
    <cellStyle name="Normal 7 4 2 2 9" xfId="38086"/>
    <cellStyle name="Normal 7 4 2 2 9 2" xfId="38087"/>
    <cellStyle name="Normal 7 4 2 2 9 3" xfId="38088"/>
    <cellStyle name="Normal 7 4 2 3" xfId="38089"/>
    <cellStyle name="Normal 7 4 2 3 10" xfId="38090"/>
    <cellStyle name="Normal 7 4 2 3 11" xfId="38091"/>
    <cellStyle name="Normal 7 4 2 3 2" xfId="38092"/>
    <cellStyle name="Normal 7 4 2 3 2 2" xfId="38093"/>
    <cellStyle name="Normal 7 4 2 3 2 2 2" xfId="38094"/>
    <cellStyle name="Normal 7 4 2 3 2 2 2 2" xfId="38095"/>
    <cellStyle name="Normal 7 4 2 3 2 2 2 3" xfId="38096"/>
    <cellStyle name="Normal 7 4 2 3 2 2 3" xfId="38097"/>
    <cellStyle name="Normal 7 4 2 3 2 2 3 2" xfId="38098"/>
    <cellStyle name="Normal 7 4 2 3 2 2 3 3" xfId="38099"/>
    <cellStyle name="Normal 7 4 2 3 2 2 4" xfId="38100"/>
    <cellStyle name="Normal 7 4 2 3 2 2 4 2" xfId="38101"/>
    <cellStyle name="Normal 7 4 2 3 2 2 4 3" xfId="38102"/>
    <cellStyle name="Normal 7 4 2 3 2 2 5" xfId="38103"/>
    <cellStyle name="Normal 7 4 2 3 2 2 5 2" xfId="38104"/>
    <cellStyle name="Normal 7 4 2 3 2 2 5 3" xfId="38105"/>
    <cellStyle name="Normal 7 4 2 3 2 2 6" xfId="38106"/>
    <cellStyle name="Normal 7 4 2 3 2 2 7" xfId="38107"/>
    <cellStyle name="Normal 7 4 2 3 2 3" xfId="38108"/>
    <cellStyle name="Normal 7 4 2 3 2 3 2" xfId="38109"/>
    <cellStyle name="Normal 7 4 2 3 2 3 3" xfId="38110"/>
    <cellStyle name="Normal 7 4 2 3 2 4" xfId="38111"/>
    <cellStyle name="Normal 7 4 2 3 2 4 2" xfId="38112"/>
    <cellStyle name="Normal 7 4 2 3 2 4 3" xfId="38113"/>
    <cellStyle name="Normal 7 4 2 3 2 5" xfId="38114"/>
    <cellStyle name="Normal 7 4 2 3 2 5 2" xfId="38115"/>
    <cellStyle name="Normal 7 4 2 3 2 5 3" xfId="38116"/>
    <cellStyle name="Normal 7 4 2 3 2 6" xfId="38117"/>
    <cellStyle name="Normal 7 4 2 3 2 6 2" xfId="38118"/>
    <cellStyle name="Normal 7 4 2 3 2 6 3" xfId="38119"/>
    <cellStyle name="Normal 7 4 2 3 2 7" xfId="38120"/>
    <cellStyle name="Normal 7 4 2 3 2 8" xfId="38121"/>
    <cellStyle name="Normal 7 4 2 3 3" xfId="38122"/>
    <cellStyle name="Normal 7 4 2 3 3 2" xfId="38123"/>
    <cellStyle name="Normal 7 4 2 3 3 2 2" xfId="38124"/>
    <cellStyle name="Normal 7 4 2 3 3 2 3" xfId="38125"/>
    <cellStyle name="Normal 7 4 2 3 3 3" xfId="38126"/>
    <cellStyle name="Normal 7 4 2 3 3 3 2" xfId="38127"/>
    <cellStyle name="Normal 7 4 2 3 3 3 3" xfId="38128"/>
    <cellStyle name="Normal 7 4 2 3 3 4" xfId="38129"/>
    <cellStyle name="Normal 7 4 2 3 3 4 2" xfId="38130"/>
    <cellStyle name="Normal 7 4 2 3 3 4 3" xfId="38131"/>
    <cellStyle name="Normal 7 4 2 3 3 5" xfId="38132"/>
    <cellStyle name="Normal 7 4 2 3 3 5 2" xfId="38133"/>
    <cellStyle name="Normal 7 4 2 3 3 5 3" xfId="38134"/>
    <cellStyle name="Normal 7 4 2 3 3 6" xfId="38135"/>
    <cellStyle name="Normal 7 4 2 3 3 7" xfId="38136"/>
    <cellStyle name="Normal 7 4 2 3 4" xfId="38137"/>
    <cellStyle name="Normal 7 4 2 3 4 2" xfId="38138"/>
    <cellStyle name="Normal 7 4 2 3 4 2 2" xfId="38139"/>
    <cellStyle name="Normal 7 4 2 3 4 2 3" xfId="38140"/>
    <cellStyle name="Normal 7 4 2 3 4 3" xfId="38141"/>
    <cellStyle name="Normal 7 4 2 3 4 3 2" xfId="38142"/>
    <cellStyle name="Normal 7 4 2 3 4 3 3" xfId="38143"/>
    <cellStyle name="Normal 7 4 2 3 4 4" xfId="38144"/>
    <cellStyle name="Normal 7 4 2 3 4 4 2" xfId="38145"/>
    <cellStyle name="Normal 7 4 2 3 4 4 3" xfId="38146"/>
    <cellStyle name="Normal 7 4 2 3 4 5" xfId="38147"/>
    <cellStyle name="Normal 7 4 2 3 4 5 2" xfId="38148"/>
    <cellStyle name="Normal 7 4 2 3 4 5 3" xfId="38149"/>
    <cellStyle name="Normal 7 4 2 3 4 6" xfId="38150"/>
    <cellStyle name="Normal 7 4 2 3 4 7" xfId="38151"/>
    <cellStyle name="Normal 7 4 2 3 5" xfId="38152"/>
    <cellStyle name="Normal 7 4 2 3 5 2" xfId="38153"/>
    <cellStyle name="Normal 7 4 2 3 5 2 2" xfId="38154"/>
    <cellStyle name="Normal 7 4 2 3 5 2 3" xfId="38155"/>
    <cellStyle name="Normal 7 4 2 3 5 3" xfId="38156"/>
    <cellStyle name="Normal 7 4 2 3 5 3 2" xfId="38157"/>
    <cellStyle name="Normal 7 4 2 3 5 3 3" xfId="38158"/>
    <cellStyle name="Normal 7 4 2 3 5 4" xfId="38159"/>
    <cellStyle name="Normal 7 4 2 3 5 4 2" xfId="38160"/>
    <cellStyle name="Normal 7 4 2 3 5 4 3" xfId="38161"/>
    <cellStyle name="Normal 7 4 2 3 5 5" xfId="38162"/>
    <cellStyle name="Normal 7 4 2 3 5 5 2" xfId="38163"/>
    <cellStyle name="Normal 7 4 2 3 5 5 3" xfId="38164"/>
    <cellStyle name="Normal 7 4 2 3 5 6" xfId="38165"/>
    <cellStyle name="Normal 7 4 2 3 5 7" xfId="38166"/>
    <cellStyle name="Normal 7 4 2 3 6" xfId="38167"/>
    <cellStyle name="Normal 7 4 2 3 6 2" xfId="38168"/>
    <cellStyle name="Normal 7 4 2 3 6 3" xfId="38169"/>
    <cellStyle name="Normal 7 4 2 3 7" xfId="38170"/>
    <cellStyle name="Normal 7 4 2 3 7 2" xfId="38171"/>
    <cellStyle name="Normal 7 4 2 3 7 3" xfId="38172"/>
    <cellStyle name="Normal 7 4 2 3 8" xfId="38173"/>
    <cellStyle name="Normal 7 4 2 3 8 2" xfId="38174"/>
    <cellStyle name="Normal 7 4 2 3 8 3" xfId="38175"/>
    <cellStyle name="Normal 7 4 2 3 9" xfId="38176"/>
    <cellStyle name="Normal 7 4 2 3 9 2" xfId="38177"/>
    <cellStyle name="Normal 7 4 2 3 9 3" xfId="38178"/>
    <cellStyle name="Normal 7 4 2 4" xfId="38179"/>
    <cellStyle name="Normal 7 4 2 4 2" xfId="38180"/>
    <cellStyle name="Normal 7 4 2 4 2 2" xfId="38181"/>
    <cellStyle name="Normal 7 4 2 4 2 2 2" xfId="38182"/>
    <cellStyle name="Normal 7 4 2 4 2 2 3" xfId="38183"/>
    <cellStyle name="Normal 7 4 2 4 2 3" xfId="38184"/>
    <cellStyle name="Normal 7 4 2 4 2 3 2" xfId="38185"/>
    <cellStyle name="Normal 7 4 2 4 2 3 3" xfId="38186"/>
    <cellStyle name="Normal 7 4 2 4 2 4" xfId="38187"/>
    <cellStyle name="Normal 7 4 2 4 2 4 2" xfId="38188"/>
    <cellStyle name="Normal 7 4 2 4 2 4 3" xfId="38189"/>
    <cellStyle name="Normal 7 4 2 4 2 5" xfId="38190"/>
    <cellStyle name="Normal 7 4 2 4 2 5 2" xfId="38191"/>
    <cellStyle name="Normal 7 4 2 4 2 5 3" xfId="38192"/>
    <cellStyle name="Normal 7 4 2 4 2 6" xfId="38193"/>
    <cellStyle name="Normal 7 4 2 4 2 7" xfId="38194"/>
    <cellStyle name="Normal 7 4 2 4 3" xfId="38195"/>
    <cellStyle name="Normal 7 4 2 4 3 2" xfId="38196"/>
    <cellStyle name="Normal 7 4 2 4 3 3" xfId="38197"/>
    <cellStyle name="Normal 7 4 2 4 4" xfId="38198"/>
    <cellStyle name="Normal 7 4 2 4 4 2" xfId="38199"/>
    <cellStyle name="Normal 7 4 2 4 4 3" xfId="38200"/>
    <cellStyle name="Normal 7 4 2 4 5" xfId="38201"/>
    <cellStyle name="Normal 7 4 2 4 5 2" xfId="38202"/>
    <cellStyle name="Normal 7 4 2 4 5 3" xfId="38203"/>
    <cellStyle name="Normal 7 4 2 4 6" xfId="38204"/>
    <cellStyle name="Normal 7 4 2 4 6 2" xfId="38205"/>
    <cellStyle name="Normal 7 4 2 4 6 3" xfId="38206"/>
    <cellStyle name="Normal 7 4 2 4 7" xfId="38207"/>
    <cellStyle name="Normal 7 4 2 4 8" xfId="38208"/>
    <cellStyle name="Normal 7 4 2 5" xfId="38209"/>
    <cellStyle name="Normal 7 4 2 5 2" xfId="38210"/>
    <cellStyle name="Normal 7 4 2 5 2 2" xfId="38211"/>
    <cellStyle name="Normal 7 4 2 5 2 2 2" xfId="38212"/>
    <cellStyle name="Normal 7 4 2 5 2 2 3" xfId="38213"/>
    <cellStyle name="Normal 7 4 2 5 2 3" xfId="38214"/>
    <cellStyle name="Normal 7 4 2 5 2 3 2" xfId="38215"/>
    <cellStyle name="Normal 7 4 2 5 2 3 3" xfId="38216"/>
    <cellStyle name="Normal 7 4 2 5 2 4" xfId="38217"/>
    <cellStyle name="Normal 7 4 2 5 2 4 2" xfId="38218"/>
    <cellStyle name="Normal 7 4 2 5 2 4 3" xfId="38219"/>
    <cellStyle name="Normal 7 4 2 5 2 5" xfId="38220"/>
    <cellStyle name="Normal 7 4 2 5 2 5 2" xfId="38221"/>
    <cellStyle name="Normal 7 4 2 5 2 5 3" xfId="38222"/>
    <cellStyle name="Normal 7 4 2 5 2 6" xfId="38223"/>
    <cellStyle name="Normal 7 4 2 5 2 7" xfId="38224"/>
    <cellStyle name="Normal 7 4 2 5 3" xfId="38225"/>
    <cellStyle name="Normal 7 4 2 5 3 2" xfId="38226"/>
    <cellStyle name="Normal 7 4 2 5 3 3" xfId="38227"/>
    <cellStyle name="Normal 7 4 2 5 4" xfId="38228"/>
    <cellStyle name="Normal 7 4 2 5 4 2" xfId="38229"/>
    <cellStyle name="Normal 7 4 2 5 4 3" xfId="38230"/>
    <cellStyle name="Normal 7 4 2 5 5" xfId="38231"/>
    <cellStyle name="Normal 7 4 2 5 5 2" xfId="38232"/>
    <cellStyle name="Normal 7 4 2 5 5 3" xfId="38233"/>
    <cellStyle name="Normal 7 4 2 5 6" xfId="38234"/>
    <cellStyle name="Normal 7 4 2 5 6 2" xfId="38235"/>
    <cellStyle name="Normal 7 4 2 5 6 3" xfId="38236"/>
    <cellStyle name="Normal 7 4 2 5 7" xfId="38237"/>
    <cellStyle name="Normal 7 4 2 5 8" xfId="38238"/>
    <cellStyle name="Normal 7 4 2 6" xfId="38239"/>
    <cellStyle name="Normal 7 4 2 6 2" xfId="38240"/>
    <cellStyle name="Normal 7 4 2 6 2 2" xfId="38241"/>
    <cellStyle name="Normal 7 4 2 6 2 3" xfId="38242"/>
    <cellStyle name="Normal 7 4 2 6 3" xfId="38243"/>
    <cellStyle name="Normal 7 4 2 6 3 2" xfId="38244"/>
    <cellStyle name="Normal 7 4 2 6 3 3" xfId="38245"/>
    <cellStyle name="Normal 7 4 2 6 4" xfId="38246"/>
    <cellStyle name="Normal 7 4 2 6 4 2" xfId="38247"/>
    <cellStyle name="Normal 7 4 2 6 4 3" xfId="38248"/>
    <cellStyle name="Normal 7 4 2 6 5" xfId="38249"/>
    <cellStyle name="Normal 7 4 2 6 5 2" xfId="38250"/>
    <cellStyle name="Normal 7 4 2 6 5 3" xfId="38251"/>
    <cellStyle name="Normal 7 4 2 6 6" xfId="38252"/>
    <cellStyle name="Normal 7 4 2 6 7" xfId="38253"/>
    <cellStyle name="Normal 7 4 2 7" xfId="38254"/>
    <cellStyle name="Normal 7 4 2 7 2" xfId="38255"/>
    <cellStyle name="Normal 7 4 2 7 2 2" xfId="38256"/>
    <cellStyle name="Normal 7 4 2 7 2 3" xfId="38257"/>
    <cellStyle name="Normal 7 4 2 7 3" xfId="38258"/>
    <cellStyle name="Normal 7 4 2 7 3 2" xfId="38259"/>
    <cellStyle name="Normal 7 4 2 7 3 3" xfId="38260"/>
    <cellStyle name="Normal 7 4 2 7 4" xfId="38261"/>
    <cellStyle name="Normal 7 4 2 7 4 2" xfId="38262"/>
    <cellStyle name="Normal 7 4 2 7 4 3" xfId="38263"/>
    <cellStyle name="Normal 7 4 2 7 5" xfId="38264"/>
    <cellStyle name="Normal 7 4 2 7 5 2" xfId="38265"/>
    <cellStyle name="Normal 7 4 2 7 5 3" xfId="38266"/>
    <cellStyle name="Normal 7 4 2 7 6" xfId="38267"/>
    <cellStyle name="Normal 7 4 2 7 7" xfId="38268"/>
    <cellStyle name="Normal 7 4 2 8" xfId="38269"/>
    <cellStyle name="Normal 7 4 2 8 2" xfId="38270"/>
    <cellStyle name="Normal 7 4 2 8 2 2" xfId="38271"/>
    <cellStyle name="Normal 7 4 2 8 2 3" xfId="38272"/>
    <cellStyle name="Normal 7 4 2 8 3" xfId="38273"/>
    <cellStyle name="Normal 7 4 2 8 3 2" xfId="38274"/>
    <cellStyle name="Normal 7 4 2 8 3 3" xfId="38275"/>
    <cellStyle name="Normal 7 4 2 8 4" xfId="38276"/>
    <cellStyle name="Normal 7 4 2 8 4 2" xfId="38277"/>
    <cellStyle name="Normal 7 4 2 8 4 3" xfId="38278"/>
    <cellStyle name="Normal 7 4 2 8 5" xfId="38279"/>
    <cellStyle name="Normal 7 4 2 8 5 2" xfId="38280"/>
    <cellStyle name="Normal 7 4 2 8 5 3" xfId="38281"/>
    <cellStyle name="Normal 7 4 2 8 6" xfId="38282"/>
    <cellStyle name="Normal 7 4 2 8 7" xfId="38283"/>
    <cellStyle name="Normal 7 4 2 9" xfId="38284"/>
    <cellStyle name="Normal 7 4 2 9 2" xfId="38285"/>
    <cellStyle name="Normal 7 4 2 9 2 2" xfId="38286"/>
    <cellStyle name="Normal 7 4 2 9 2 3" xfId="38287"/>
    <cellStyle name="Normal 7 4 2 9 3" xfId="38288"/>
    <cellStyle name="Normal 7 4 2 9 3 2" xfId="38289"/>
    <cellStyle name="Normal 7 4 2 9 3 3" xfId="38290"/>
    <cellStyle name="Normal 7 4 2 9 4" xfId="38291"/>
    <cellStyle name="Normal 7 4 2 9 4 2" xfId="38292"/>
    <cellStyle name="Normal 7 4 2 9 4 3" xfId="38293"/>
    <cellStyle name="Normal 7 4 2 9 5" xfId="38294"/>
    <cellStyle name="Normal 7 4 2 9 5 2" xfId="38295"/>
    <cellStyle name="Normal 7 4 2 9 5 3" xfId="38296"/>
    <cellStyle name="Normal 7 4 2 9 6" xfId="38297"/>
    <cellStyle name="Normal 7 4 2 9 7" xfId="38298"/>
    <cellStyle name="Normal 7 4 3" xfId="38299"/>
    <cellStyle name="Normal 7 4 3 10" xfId="38300"/>
    <cellStyle name="Normal 7 4 3 10 2" xfId="38301"/>
    <cellStyle name="Normal 7 4 3 10 3" xfId="38302"/>
    <cellStyle name="Normal 7 4 3 11" xfId="38303"/>
    <cellStyle name="Normal 7 4 3 11 2" xfId="38304"/>
    <cellStyle name="Normal 7 4 3 11 3" xfId="38305"/>
    <cellStyle name="Normal 7 4 3 12" xfId="38306"/>
    <cellStyle name="Normal 7 4 3 12 2" xfId="38307"/>
    <cellStyle name="Normal 7 4 3 12 3" xfId="38308"/>
    <cellStyle name="Normal 7 4 3 13" xfId="38309"/>
    <cellStyle name="Normal 7 4 3 14" xfId="38310"/>
    <cellStyle name="Normal 7 4 3 2" xfId="38311"/>
    <cellStyle name="Normal 7 4 3 2 10" xfId="38312"/>
    <cellStyle name="Normal 7 4 3 2 11" xfId="38313"/>
    <cellStyle name="Normal 7 4 3 2 2" xfId="38314"/>
    <cellStyle name="Normal 7 4 3 2 2 2" xfId="38315"/>
    <cellStyle name="Normal 7 4 3 2 2 2 2" xfId="38316"/>
    <cellStyle name="Normal 7 4 3 2 2 2 2 2" xfId="38317"/>
    <cellStyle name="Normal 7 4 3 2 2 2 2 3" xfId="38318"/>
    <cellStyle name="Normal 7 4 3 2 2 2 3" xfId="38319"/>
    <cellStyle name="Normal 7 4 3 2 2 2 3 2" xfId="38320"/>
    <cellStyle name="Normal 7 4 3 2 2 2 3 3" xfId="38321"/>
    <cellStyle name="Normal 7 4 3 2 2 2 4" xfId="38322"/>
    <cellStyle name="Normal 7 4 3 2 2 2 4 2" xfId="38323"/>
    <cellStyle name="Normal 7 4 3 2 2 2 4 3" xfId="38324"/>
    <cellStyle name="Normal 7 4 3 2 2 2 5" xfId="38325"/>
    <cellStyle name="Normal 7 4 3 2 2 2 5 2" xfId="38326"/>
    <cellStyle name="Normal 7 4 3 2 2 2 5 3" xfId="38327"/>
    <cellStyle name="Normal 7 4 3 2 2 2 6" xfId="38328"/>
    <cellStyle name="Normal 7 4 3 2 2 2 7" xfId="38329"/>
    <cellStyle name="Normal 7 4 3 2 2 3" xfId="38330"/>
    <cellStyle name="Normal 7 4 3 2 2 3 2" xfId="38331"/>
    <cellStyle name="Normal 7 4 3 2 2 3 3" xfId="38332"/>
    <cellStyle name="Normal 7 4 3 2 2 4" xfId="38333"/>
    <cellStyle name="Normal 7 4 3 2 2 4 2" xfId="38334"/>
    <cellStyle name="Normal 7 4 3 2 2 4 3" xfId="38335"/>
    <cellStyle name="Normal 7 4 3 2 2 5" xfId="38336"/>
    <cellStyle name="Normal 7 4 3 2 2 5 2" xfId="38337"/>
    <cellStyle name="Normal 7 4 3 2 2 5 3" xfId="38338"/>
    <cellStyle name="Normal 7 4 3 2 2 6" xfId="38339"/>
    <cellStyle name="Normal 7 4 3 2 2 6 2" xfId="38340"/>
    <cellStyle name="Normal 7 4 3 2 2 6 3" xfId="38341"/>
    <cellStyle name="Normal 7 4 3 2 2 7" xfId="38342"/>
    <cellStyle name="Normal 7 4 3 2 2 8" xfId="38343"/>
    <cellStyle name="Normal 7 4 3 2 3" xfId="38344"/>
    <cellStyle name="Normal 7 4 3 2 3 2" xfId="38345"/>
    <cellStyle name="Normal 7 4 3 2 3 2 2" xfId="38346"/>
    <cellStyle name="Normal 7 4 3 2 3 2 3" xfId="38347"/>
    <cellStyle name="Normal 7 4 3 2 3 3" xfId="38348"/>
    <cellStyle name="Normal 7 4 3 2 3 3 2" xfId="38349"/>
    <cellStyle name="Normal 7 4 3 2 3 3 3" xfId="38350"/>
    <cellStyle name="Normal 7 4 3 2 3 4" xfId="38351"/>
    <cellStyle name="Normal 7 4 3 2 3 4 2" xfId="38352"/>
    <cellStyle name="Normal 7 4 3 2 3 4 3" xfId="38353"/>
    <cellStyle name="Normal 7 4 3 2 3 5" xfId="38354"/>
    <cellStyle name="Normal 7 4 3 2 3 5 2" xfId="38355"/>
    <cellStyle name="Normal 7 4 3 2 3 5 3" xfId="38356"/>
    <cellStyle name="Normal 7 4 3 2 3 6" xfId="38357"/>
    <cellStyle name="Normal 7 4 3 2 3 7" xfId="38358"/>
    <cellStyle name="Normal 7 4 3 2 4" xfId="38359"/>
    <cellStyle name="Normal 7 4 3 2 4 2" xfId="38360"/>
    <cellStyle name="Normal 7 4 3 2 4 2 2" xfId="38361"/>
    <cellStyle name="Normal 7 4 3 2 4 2 3" xfId="38362"/>
    <cellStyle name="Normal 7 4 3 2 4 3" xfId="38363"/>
    <cellStyle name="Normal 7 4 3 2 4 3 2" xfId="38364"/>
    <cellStyle name="Normal 7 4 3 2 4 3 3" xfId="38365"/>
    <cellStyle name="Normal 7 4 3 2 4 4" xfId="38366"/>
    <cellStyle name="Normal 7 4 3 2 4 4 2" xfId="38367"/>
    <cellStyle name="Normal 7 4 3 2 4 4 3" xfId="38368"/>
    <cellStyle name="Normal 7 4 3 2 4 5" xfId="38369"/>
    <cellStyle name="Normal 7 4 3 2 4 5 2" xfId="38370"/>
    <cellStyle name="Normal 7 4 3 2 4 5 3" xfId="38371"/>
    <cellStyle name="Normal 7 4 3 2 4 6" xfId="38372"/>
    <cellStyle name="Normal 7 4 3 2 4 7" xfId="38373"/>
    <cellStyle name="Normal 7 4 3 2 5" xfId="38374"/>
    <cellStyle name="Normal 7 4 3 2 5 2" xfId="38375"/>
    <cellStyle name="Normal 7 4 3 2 5 2 2" xfId="38376"/>
    <cellStyle name="Normal 7 4 3 2 5 2 3" xfId="38377"/>
    <cellStyle name="Normal 7 4 3 2 5 3" xfId="38378"/>
    <cellStyle name="Normal 7 4 3 2 5 3 2" xfId="38379"/>
    <cellStyle name="Normal 7 4 3 2 5 3 3" xfId="38380"/>
    <cellStyle name="Normal 7 4 3 2 5 4" xfId="38381"/>
    <cellStyle name="Normal 7 4 3 2 5 4 2" xfId="38382"/>
    <cellStyle name="Normal 7 4 3 2 5 4 3" xfId="38383"/>
    <cellStyle name="Normal 7 4 3 2 5 5" xfId="38384"/>
    <cellStyle name="Normal 7 4 3 2 5 5 2" xfId="38385"/>
    <cellStyle name="Normal 7 4 3 2 5 5 3" xfId="38386"/>
    <cellStyle name="Normal 7 4 3 2 5 6" xfId="38387"/>
    <cellStyle name="Normal 7 4 3 2 5 7" xfId="38388"/>
    <cellStyle name="Normal 7 4 3 2 6" xfId="38389"/>
    <cellStyle name="Normal 7 4 3 2 6 2" xfId="38390"/>
    <cellStyle name="Normal 7 4 3 2 6 3" xfId="38391"/>
    <cellStyle name="Normal 7 4 3 2 7" xfId="38392"/>
    <cellStyle name="Normal 7 4 3 2 7 2" xfId="38393"/>
    <cellStyle name="Normal 7 4 3 2 7 3" xfId="38394"/>
    <cellStyle name="Normal 7 4 3 2 8" xfId="38395"/>
    <cellStyle name="Normal 7 4 3 2 8 2" xfId="38396"/>
    <cellStyle name="Normal 7 4 3 2 8 3" xfId="38397"/>
    <cellStyle name="Normal 7 4 3 2 9" xfId="38398"/>
    <cellStyle name="Normal 7 4 3 2 9 2" xfId="38399"/>
    <cellStyle name="Normal 7 4 3 2 9 3" xfId="38400"/>
    <cellStyle name="Normal 7 4 3 3" xfId="38401"/>
    <cellStyle name="Normal 7 4 3 3 2" xfId="38402"/>
    <cellStyle name="Normal 7 4 3 3 2 2" xfId="38403"/>
    <cellStyle name="Normal 7 4 3 3 2 2 2" xfId="38404"/>
    <cellStyle name="Normal 7 4 3 3 2 2 3" xfId="38405"/>
    <cellStyle name="Normal 7 4 3 3 2 3" xfId="38406"/>
    <cellStyle name="Normal 7 4 3 3 2 3 2" xfId="38407"/>
    <cellStyle name="Normal 7 4 3 3 2 3 3" xfId="38408"/>
    <cellStyle name="Normal 7 4 3 3 2 4" xfId="38409"/>
    <cellStyle name="Normal 7 4 3 3 2 4 2" xfId="38410"/>
    <cellStyle name="Normal 7 4 3 3 2 4 3" xfId="38411"/>
    <cellStyle name="Normal 7 4 3 3 2 5" xfId="38412"/>
    <cellStyle name="Normal 7 4 3 3 2 5 2" xfId="38413"/>
    <cellStyle name="Normal 7 4 3 3 2 5 3" xfId="38414"/>
    <cellStyle name="Normal 7 4 3 3 2 6" xfId="38415"/>
    <cellStyle name="Normal 7 4 3 3 2 7" xfId="38416"/>
    <cellStyle name="Normal 7 4 3 3 3" xfId="38417"/>
    <cellStyle name="Normal 7 4 3 3 3 2" xfId="38418"/>
    <cellStyle name="Normal 7 4 3 3 3 3" xfId="38419"/>
    <cellStyle name="Normal 7 4 3 3 4" xfId="38420"/>
    <cellStyle name="Normal 7 4 3 3 4 2" xfId="38421"/>
    <cellStyle name="Normal 7 4 3 3 4 3" xfId="38422"/>
    <cellStyle name="Normal 7 4 3 3 5" xfId="38423"/>
    <cellStyle name="Normal 7 4 3 3 5 2" xfId="38424"/>
    <cellStyle name="Normal 7 4 3 3 5 3" xfId="38425"/>
    <cellStyle name="Normal 7 4 3 3 6" xfId="38426"/>
    <cellStyle name="Normal 7 4 3 3 6 2" xfId="38427"/>
    <cellStyle name="Normal 7 4 3 3 6 3" xfId="38428"/>
    <cellStyle name="Normal 7 4 3 3 7" xfId="38429"/>
    <cellStyle name="Normal 7 4 3 3 8" xfId="38430"/>
    <cellStyle name="Normal 7 4 3 4" xfId="38431"/>
    <cellStyle name="Normal 7 4 3 4 2" xfId="38432"/>
    <cellStyle name="Normal 7 4 3 4 2 2" xfId="38433"/>
    <cellStyle name="Normal 7 4 3 4 2 2 2" xfId="38434"/>
    <cellStyle name="Normal 7 4 3 4 2 2 3" xfId="38435"/>
    <cellStyle name="Normal 7 4 3 4 2 3" xfId="38436"/>
    <cellStyle name="Normal 7 4 3 4 2 3 2" xfId="38437"/>
    <cellStyle name="Normal 7 4 3 4 2 3 3" xfId="38438"/>
    <cellStyle name="Normal 7 4 3 4 2 4" xfId="38439"/>
    <cellStyle name="Normal 7 4 3 4 2 4 2" xfId="38440"/>
    <cellStyle name="Normal 7 4 3 4 2 4 3" xfId="38441"/>
    <cellStyle name="Normal 7 4 3 4 2 5" xfId="38442"/>
    <cellStyle name="Normal 7 4 3 4 2 5 2" xfId="38443"/>
    <cellStyle name="Normal 7 4 3 4 2 5 3" xfId="38444"/>
    <cellStyle name="Normal 7 4 3 4 2 6" xfId="38445"/>
    <cellStyle name="Normal 7 4 3 4 2 7" xfId="38446"/>
    <cellStyle name="Normal 7 4 3 4 3" xfId="38447"/>
    <cellStyle name="Normal 7 4 3 4 3 2" xfId="38448"/>
    <cellStyle name="Normal 7 4 3 4 3 3" xfId="38449"/>
    <cellStyle name="Normal 7 4 3 4 4" xfId="38450"/>
    <cellStyle name="Normal 7 4 3 4 4 2" xfId="38451"/>
    <cellStyle name="Normal 7 4 3 4 4 3" xfId="38452"/>
    <cellStyle name="Normal 7 4 3 4 5" xfId="38453"/>
    <cellStyle name="Normal 7 4 3 4 5 2" xfId="38454"/>
    <cellStyle name="Normal 7 4 3 4 5 3" xfId="38455"/>
    <cellStyle name="Normal 7 4 3 4 6" xfId="38456"/>
    <cellStyle name="Normal 7 4 3 4 6 2" xfId="38457"/>
    <cellStyle name="Normal 7 4 3 4 6 3" xfId="38458"/>
    <cellStyle name="Normal 7 4 3 4 7" xfId="38459"/>
    <cellStyle name="Normal 7 4 3 4 8" xfId="38460"/>
    <cellStyle name="Normal 7 4 3 5" xfId="38461"/>
    <cellStyle name="Normal 7 4 3 5 2" xfId="38462"/>
    <cellStyle name="Normal 7 4 3 5 2 2" xfId="38463"/>
    <cellStyle name="Normal 7 4 3 5 2 3" xfId="38464"/>
    <cellStyle name="Normal 7 4 3 5 3" xfId="38465"/>
    <cellStyle name="Normal 7 4 3 5 3 2" xfId="38466"/>
    <cellStyle name="Normal 7 4 3 5 3 3" xfId="38467"/>
    <cellStyle name="Normal 7 4 3 5 4" xfId="38468"/>
    <cellStyle name="Normal 7 4 3 5 4 2" xfId="38469"/>
    <cellStyle name="Normal 7 4 3 5 4 3" xfId="38470"/>
    <cellStyle name="Normal 7 4 3 5 5" xfId="38471"/>
    <cellStyle name="Normal 7 4 3 5 5 2" xfId="38472"/>
    <cellStyle name="Normal 7 4 3 5 5 3" xfId="38473"/>
    <cellStyle name="Normal 7 4 3 5 6" xfId="38474"/>
    <cellStyle name="Normal 7 4 3 5 7" xfId="38475"/>
    <cellStyle name="Normal 7 4 3 6" xfId="38476"/>
    <cellStyle name="Normal 7 4 3 6 2" xfId="38477"/>
    <cellStyle name="Normal 7 4 3 6 2 2" xfId="38478"/>
    <cellStyle name="Normal 7 4 3 6 2 3" xfId="38479"/>
    <cellStyle name="Normal 7 4 3 6 3" xfId="38480"/>
    <cellStyle name="Normal 7 4 3 6 3 2" xfId="38481"/>
    <cellStyle name="Normal 7 4 3 6 3 3" xfId="38482"/>
    <cellStyle name="Normal 7 4 3 6 4" xfId="38483"/>
    <cellStyle name="Normal 7 4 3 6 4 2" xfId="38484"/>
    <cellStyle name="Normal 7 4 3 6 4 3" xfId="38485"/>
    <cellStyle name="Normal 7 4 3 6 5" xfId="38486"/>
    <cellStyle name="Normal 7 4 3 6 5 2" xfId="38487"/>
    <cellStyle name="Normal 7 4 3 6 5 3" xfId="38488"/>
    <cellStyle name="Normal 7 4 3 6 6" xfId="38489"/>
    <cellStyle name="Normal 7 4 3 6 7" xfId="38490"/>
    <cellStyle name="Normal 7 4 3 7" xfId="38491"/>
    <cellStyle name="Normal 7 4 3 7 2" xfId="38492"/>
    <cellStyle name="Normal 7 4 3 7 2 2" xfId="38493"/>
    <cellStyle name="Normal 7 4 3 7 2 3" xfId="38494"/>
    <cellStyle name="Normal 7 4 3 7 3" xfId="38495"/>
    <cellStyle name="Normal 7 4 3 7 3 2" xfId="38496"/>
    <cellStyle name="Normal 7 4 3 7 3 3" xfId="38497"/>
    <cellStyle name="Normal 7 4 3 7 4" xfId="38498"/>
    <cellStyle name="Normal 7 4 3 7 4 2" xfId="38499"/>
    <cellStyle name="Normal 7 4 3 7 4 3" xfId="38500"/>
    <cellStyle name="Normal 7 4 3 7 5" xfId="38501"/>
    <cellStyle name="Normal 7 4 3 7 5 2" xfId="38502"/>
    <cellStyle name="Normal 7 4 3 7 5 3" xfId="38503"/>
    <cellStyle name="Normal 7 4 3 7 6" xfId="38504"/>
    <cellStyle name="Normal 7 4 3 7 7" xfId="38505"/>
    <cellStyle name="Normal 7 4 3 8" xfId="38506"/>
    <cellStyle name="Normal 7 4 3 8 2" xfId="38507"/>
    <cellStyle name="Normal 7 4 3 8 2 2" xfId="38508"/>
    <cellStyle name="Normal 7 4 3 8 2 3" xfId="38509"/>
    <cellStyle name="Normal 7 4 3 8 3" xfId="38510"/>
    <cellStyle name="Normal 7 4 3 8 3 2" xfId="38511"/>
    <cellStyle name="Normal 7 4 3 8 3 3" xfId="38512"/>
    <cellStyle name="Normal 7 4 3 8 4" xfId="38513"/>
    <cellStyle name="Normal 7 4 3 8 4 2" xfId="38514"/>
    <cellStyle name="Normal 7 4 3 8 4 3" xfId="38515"/>
    <cellStyle name="Normal 7 4 3 8 5" xfId="38516"/>
    <cellStyle name="Normal 7 4 3 8 5 2" xfId="38517"/>
    <cellStyle name="Normal 7 4 3 8 5 3" xfId="38518"/>
    <cellStyle name="Normal 7 4 3 8 6" xfId="38519"/>
    <cellStyle name="Normal 7 4 3 8 7" xfId="38520"/>
    <cellStyle name="Normal 7 4 3 9" xfId="38521"/>
    <cellStyle name="Normal 7 4 3 9 2" xfId="38522"/>
    <cellStyle name="Normal 7 4 3 9 3" xfId="38523"/>
    <cellStyle name="Normal 7 4 4" xfId="38524"/>
    <cellStyle name="Normal 7 4 4 10" xfId="38525"/>
    <cellStyle name="Normal 7 4 4 11" xfId="38526"/>
    <cellStyle name="Normal 7 4 4 2" xfId="38527"/>
    <cellStyle name="Normal 7 4 4 2 2" xfId="38528"/>
    <cellStyle name="Normal 7 4 4 2 2 2" xfId="38529"/>
    <cellStyle name="Normal 7 4 4 2 2 2 2" xfId="38530"/>
    <cellStyle name="Normal 7 4 4 2 2 2 3" xfId="38531"/>
    <cellStyle name="Normal 7 4 4 2 2 3" xfId="38532"/>
    <cellStyle name="Normal 7 4 4 2 2 3 2" xfId="38533"/>
    <cellStyle name="Normal 7 4 4 2 2 3 3" xfId="38534"/>
    <cellStyle name="Normal 7 4 4 2 2 4" xfId="38535"/>
    <cellStyle name="Normal 7 4 4 2 2 4 2" xfId="38536"/>
    <cellStyle name="Normal 7 4 4 2 2 4 3" xfId="38537"/>
    <cellStyle name="Normal 7 4 4 2 2 5" xfId="38538"/>
    <cellStyle name="Normal 7 4 4 2 2 5 2" xfId="38539"/>
    <cellStyle name="Normal 7 4 4 2 2 5 3" xfId="38540"/>
    <cellStyle name="Normal 7 4 4 2 2 6" xfId="38541"/>
    <cellStyle name="Normal 7 4 4 2 2 7" xfId="38542"/>
    <cellStyle name="Normal 7 4 4 2 3" xfId="38543"/>
    <cellStyle name="Normal 7 4 4 2 3 2" xfId="38544"/>
    <cellStyle name="Normal 7 4 4 2 3 3" xfId="38545"/>
    <cellStyle name="Normal 7 4 4 2 4" xfId="38546"/>
    <cellStyle name="Normal 7 4 4 2 4 2" xfId="38547"/>
    <cellStyle name="Normal 7 4 4 2 4 3" xfId="38548"/>
    <cellStyle name="Normal 7 4 4 2 5" xfId="38549"/>
    <cellStyle name="Normal 7 4 4 2 5 2" xfId="38550"/>
    <cellStyle name="Normal 7 4 4 2 5 3" xfId="38551"/>
    <cellStyle name="Normal 7 4 4 2 6" xfId="38552"/>
    <cellStyle name="Normal 7 4 4 2 6 2" xfId="38553"/>
    <cellStyle name="Normal 7 4 4 2 6 3" xfId="38554"/>
    <cellStyle name="Normal 7 4 4 2 7" xfId="38555"/>
    <cellStyle name="Normal 7 4 4 2 8" xfId="38556"/>
    <cellStyle name="Normal 7 4 4 3" xfId="38557"/>
    <cellStyle name="Normal 7 4 4 3 2" xfId="38558"/>
    <cellStyle name="Normal 7 4 4 3 2 2" xfId="38559"/>
    <cellStyle name="Normal 7 4 4 3 2 3" xfId="38560"/>
    <cellStyle name="Normal 7 4 4 3 3" xfId="38561"/>
    <cellStyle name="Normal 7 4 4 3 3 2" xfId="38562"/>
    <cellStyle name="Normal 7 4 4 3 3 3" xfId="38563"/>
    <cellStyle name="Normal 7 4 4 3 4" xfId="38564"/>
    <cellStyle name="Normal 7 4 4 3 4 2" xfId="38565"/>
    <cellStyle name="Normal 7 4 4 3 4 3" xfId="38566"/>
    <cellStyle name="Normal 7 4 4 3 5" xfId="38567"/>
    <cellStyle name="Normal 7 4 4 3 5 2" xfId="38568"/>
    <cellStyle name="Normal 7 4 4 3 5 3" xfId="38569"/>
    <cellStyle name="Normal 7 4 4 3 6" xfId="38570"/>
    <cellStyle name="Normal 7 4 4 3 7" xfId="38571"/>
    <cellStyle name="Normal 7 4 4 4" xfId="38572"/>
    <cellStyle name="Normal 7 4 4 4 2" xfId="38573"/>
    <cellStyle name="Normal 7 4 4 4 2 2" xfId="38574"/>
    <cellStyle name="Normal 7 4 4 4 2 3" xfId="38575"/>
    <cellStyle name="Normal 7 4 4 4 3" xfId="38576"/>
    <cellStyle name="Normal 7 4 4 4 3 2" xfId="38577"/>
    <cellStyle name="Normal 7 4 4 4 3 3" xfId="38578"/>
    <cellStyle name="Normal 7 4 4 4 4" xfId="38579"/>
    <cellStyle name="Normal 7 4 4 4 4 2" xfId="38580"/>
    <cellStyle name="Normal 7 4 4 4 4 3" xfId="38581"/>
    <cellStyle name="Normal 7 4 4 4 5" xfId="38582"/>
    <cellStyle name="Normal 7 4 4 4 5 2" xfId="38583"/>
    <cellStyle name="Normal 7 4 4 4 5 3" xfId="38584"/>
    <cellStyle name="Normal 7 4 4 4 6" xfId="38585"/>
    <cellStyle name="Normal 7 4 4 4 7" xfId="38586"/>
    <cellStyle name="Normal 7 4 4 5" xfId="38587"/>
    <cellStyle name="Normal 7 4 4 5 2" xfId="38588"/>
    <cellStyle name="Normal 7 4 4 5 2 2" xfId="38589"/>
    <cellStyle name="Normal 7 4 4 5 2 3" xfId="38590"/>
    <cellStyle name="Normal 7 4 4 5 3" xfId="38591"/>
    <cellStyle name="Normal 7 4 4 5 3 2" xfId="38592"/>
    <cellStyle name="Normal 7 4 4 5 3 3" xfId="38593"/>
    <cellStyle name="Normal 7 4 4 5 4" xfId="38594"/>
    <cellStyle name="Normal 7 4 4 5 4 2" xfId="38595"/>
    <cellStyle name="Normal 7 4 4 5 4 3" xfId="38596"/>
    <cellStyle name="Normal 7 4 4 5 5" xfId="38597"/>
    <cellStyle name="Normal 7 4 4 5 5 2" xfId="38598"/>
    <cellStyle name="Normal 7 4 4 5 5 3" xfId="38599"/>
    <cellStyle name="Normal 7 4 4 5 6" xfId="38600"/>
    <cellStyle name="Normal 7 4 4 5 7" xfId="38601"/>
    <cellStyle name="Normal 7 4 4 6" xfId="38602"/>
    <cellStyle name="Normal 7 4 4 6 2" xfId="38603"/>
    <cellStyle name="Normal 7 4 4 6 3" xfId="38604"/>
    <cellStyle name="Normal 7 4 4 7" xfId="38605"/>
    <cellStyle name="Normal 7 4 4 7 2" xfId="38606"/>
    <cellStyle name="Normal 7 4 4 7 3" xfId="38607"/>
    <cellStyle name="Normal 7 4 4 8" xfId="38608"/>
    <cellStyle name="Normal 7 4 4 8 2" xfId="38609"/>
    <cellStyle name="Normal 7 4 4 8 3" xfId="38610"/>
    <cellStyle name="Normal 7 4 4 9" xfId="38611"/>
    <cellStyle name="Normal 7 4 4 9 2" xfId="38612"/>
    <cellStyle name="Normal 7 4 4 9 3" xfId="38613"/>
    <cellStyle name="Normal 7 4 5" xfId="38614"/>
    <cellStyle name="Normal 7 4 5 2" xfId="38615"/>
    <cellStyle name="Normal 7 4 5 2 2" xfId="38616"/>
    <cellStyle name="Normal 7 4 5 2 2 2" xfId="38617"/>
    <cellStyle name="Normal 7 4 5 2 2 3" xfId="38618"/>
    <cellStyle name="Normal 7 4 5 2 3" xfId="38619"/>
    <cellStyle name="Normal 7 4 5 2 3 2" xfId="38620"/>
    <cellStyle name="Normal 7 4 5 2 3 3" xfId="38621"/>
    <cellStyle name="Normal 7 4 5 2 4" xfId="38622"/>
    <cellStyle name="Normal 7 4 5 2 4 2" xfId="38623"/>
    <cellStyle name="Normal 7 4 5 2 4 3" xfId="38624"/>
    <cellStyle name="Normal 7 4 5 2 5" xfId="38625"/>
    <cellStyle name="Normal 7 4 5 2 5 2" xfId="38626"/>
    <cellStyle name="Normal 7 4 5 2 5 3" xfId="38627"/>
    <cellStyle name="Normal 7 4 5 2 6" xfId="38628"/>
    <cellStyle name="Normal 7 4 5 2 7" xfId="38629"/>
    <cellStyle name="Normal 7 4 5 3" xfId="38630"/>
    <cellStyle name="Normal 7 4 5 3 2" xfId="38631"/>
    <cellStyle name="Normal 7 4 5 3 3" xfId="38632"/>
    <cellStyle name="Normal 7 4 5 4" xfId="38633"/>
    <cellStyle name="Normal 7 4 5 4 2" xfId="38634"/>
    <cellStyle name="Normal 7 4 5 4 3" xfId="38635"/>
    <cellStyle name="Normal 7 4 5 5" xfId="38636"/>
    <cellStyle name="Normal 7 4 5 5 2" xfId="38637"/>
    <cellStyle name="Normal 7 4 5 5 3" xfId="38638"/>
    <cellStyle name="Normal 7 4 5 6" xfId="38639"/>
    <cellStyle name="Normal 7 4 5 6 2" xfId="38640"/>
    <cellStyle name="Normal 7 4 5 6 3" xfId="38641"/>
    <cellStyle name="Normal 7 4 5 7" xfId="38642"/>
    <cellStyle name="Normal 7 4 5 8" xfId="38643"/>
    <cellStyle name="Normal 7 4 6" xfId="38644"/>
    <cellStyle name="Normal 7 4 6 2" xfId="38645"/>
    <cellStyle name="Normal 7 4 6 2 2" xfId="38646"/>
    <cellStyle name="Normal 7 4 6 2 2 2" xfId="38647"/>
    <cellStyle name="Normal 7 4 6 2 2 3" xfId="38648"/>
    <cellStyle name="Normal 7 4 6 2 3" xfId="38649"/>
    <cellStyle name="Normal 7 4 6 2 3 2" xfId="38650"/>
    <cellStyle name="Normal 7 4 6 2 3 3" xfId="38651"/>
    <cellStyle name="Normal 7 4 6 2 4" xfId="38652"/>
    <cellStyle name="Normal 7 4 6 2 4 2" xfId="38653"/>
    <cellStyle name="Normal 7 4 6 2 4 3" xfId="38654"/>
    <cellStyle name="Normal 7 4 6 2 5" xfId="38655"/>
    <cellStyle name="Normal 7 4 6 2 5 2" xfId="38656"/>
    <cellStyle name="Normal 7 4 6 2 5 3" xfId="38657"/>
    <cellStyle name="Normal 7 4 6 2 6" xfId="38658"/>
    <cellStyle name="Normal 7 4 6 2 7" xfId="38659"/>
    <cellStyle name="Normal 7 4 6 3" xfId="38660"/>
    <cellStyle name="Normal 7 4 6 3 2" xfId="38661"/>
    <cellStyle name="Normal 7 4 6 3 3" xfId="38662"/>
    <cellStyle name="Normal 7 4 6 4" xfId="38663"/>
    <cellStyle name="Normal 7 4 6 4 2" xfId="38664"/>
    <cellStyle name="Normal 7 4 6 4 3" xfId="38665"/>
    <cellStyle name="Normal 7 4 6 5" xfId="38666"/>
    <cellStyle name="Normal 7 4 6 5 2" xfId="38667"/>
    <cellStyle name="Normal 7 4 6 5 3" xfId="38668"/>
    <cellStyle name="Normal 7 4 6 6" xfId="38669"/>
    <cellStyle name="Normal 7 4 6 6 2" xfId="38670"/>
    <cellStyle name="Normal 7 4 6 6 3" xfId="38671"/>
    <cellStyle name="Normal 7 4 6 7" xfId="38672"/>
    <cellStyle name="Normal 7 4 6 8" xfId="38673"/>
    <cellStyle name="Normal 7 4 7" xfId="38674"/>
    <cellStyle name="Normal 7 4 7 2" xfId="38675"/>
    <cellStyle name="Normal 7 4 7 2 2" xfId="38676"/>
    <cellStyle name="Normal 7 4 7 2 3" xfId="38677"/>
    <cellStyle name="Normal 7 4 7 3" xfId="38678"/>
    <cellStyle name="Normal 7 4 7 3 2" xfId="38679"/>
    <cellStyle name="Normal 7 4 7 3 3" xfId="38680"/>
    <cellStyle name="Normal 7 4 7 4" xfId="38681"/>
    <cellStyle name="Normal 7 4 7 4 2" xfId="38682"/>
    <cellStyle name="Normal 7 4 7 4 3" xfId="38683"/>
    <cellStyle name="Normal 7 4 7 5" xfId="38684"/>
    <cellStyle name="Normal 7 4 7 5 2" xfId="38685"/>
    <cellStyle name="Normal 7 4 7 5 3" xfId="38686"/>
    <cellStyle name="Normal 7 4 7 6" xfId="38687"/>
    <cellStyle name="Normal 7 4 7 7" xfId="38688"/>
    <cellStyle name="Normal 7 4 8" xfId="38689"/>
    <cellStyle name="Normal 7 4 8 2" xfId="38690"/>
    <cellStyle name="Normal 7 4 8 2 2" xfId="38691"/>
    <cellStyle name="Normal 7 4 8 2 3" xfId="38692"/>
    <cellStyle name="Normal 7 4 8 3" xfId="38693"/>
    <cellStyle name="Normal 7 4 8 3 2" xfId="38694"/>
    <cellStyle name="Normal 7 4 8 3 3" xfId="38695"/>
    <cellStyle name="Normal 7 4 8 4" xfId="38696"/>
    <cellStyle name="Normal 7 4 8 4 2" xfId="38697"/>
    <cellStyle name="Normal 7 4 8 4 3" xfId="38698"/>
    <cellStyle name="Normal 7 4 8 5" xfId="38699"/>
    <cellStyle name="Normal 7 4 8 5 2" xfId="38700"/>
    <cellStyle name="Normal 7 4 8 5 3" xfId="38701"/>
    <cellStyle name="Normal 7 4 8 6" xfId="38702"/>
    <cellStyle name="Normal 7 4 8 7" xfId="38703"/>
    <cellStyle name="Normal 7 4 9" xfId="38704"/>
    <cellStyle name="Normal 7 4 9 2" xfId="38705"/>
    <cellStyle name="Normal 7 4 9 2 2" xfId="38706"/>
    <cellStyle name="Normal 7 4 9 2 3" xfId="38707"/>
    <cellStyle name="Normal 7 4 9 3" xfId="38708"/>
    <cellStyle name="Normal 7 4 9 3 2" xfId="38709"/>
    <cellStyle name="Normal 7 4 9 3 3" xfId="38710"/>
    <cellStyle name="Normal 7 4 9 4" xfId="38711"/>
    <cellStyle name="Normal 7 4 9 4 2" xfId="38712"/>
    <cellStyle name="Normal 7 4 9 4 3" xfId="38713"/>
    <cellStyle name="Normal 7 4 9 5" xfId="38714"/>
    <cellStyle name="Normal 7 4 9 5 2" xfId="38715"/>
    <cellStyle name="Normal 7 4 9 5 3" xfId="38716"/>
    <cellStyle name="Normal 7 4 9 6" xfId="38717"/>
    <cellStyle name="Normal 7 4 9 7" xfId="38718"/>
    <cellStyle name="Normal 7 5" xfId="1246"/>
    <cellStyle name="Normal 7 5 10" xfId="38719"/>
    <cellStyle name="Normal 7 5 10 2" xfId="38720"/>
    <cellStyle name="Normal 7 5 10 3" xfId="38721"/>
    <cellStyle name="Normal 7 5 11" xfId="38722"/>
    <cellStyle name="Normal 7 5 11 2" xfId="38723"/>
    <cellStyle name="Normal 7 5 11 3" xfId="38724"/>
    <cellStyle name="Normal 7 5 12" xfId="38725"/>
    <cellStyle name="Normal 7 5 12 2" xfId="38726"/>
    <cellStyle name="Normal 7 5 12 3" xfId="38727"/>
    <cellStyle name="Normal 7 5 13" xfId="38728"/>
    <cellStyle name="Normal 7 5 13 2" xfId="38729"/>
    <cellStyle name="Normal 7 5 13 3" xfId="38730"/>
    <cellStyle name="Normal 7 5 14" xfId="38731"/>
    <cellStyle name="Normal 7 5 15" xfId="38732"/>
    <cellStyle name="Normal 7 5 2" xfId="38733"/>
    <cellStyle name="Normal 7 5 2 10" xfId="38734"/>
    <cellStyle name="Normal 7 5 2 10 2" xfId="38735"/>
    <cellStyle name="Normal 7 5 2 10 3" xfId="38736"/>
    <cellStyle name="Normal 7 5 2 11" xfId="38737"/>
    <cellStyle name="Normal 7 5 2 11 2" xfId="38738"/>
    <cellStyle name="Normal 7 5 2 11 3" xfId="38739"/>
    <cellStyle name="Normal 7 5 2 12" xfId="38740"/>
    <cellStyle name="Normal 7 5 2 12 2" xfId="38741"/>
    <cellStyle name="Normal 7 5 2 12 3" xfId="38742"/>
    <cellStyle name="Normal 7 5 2 13" xfId="38743"/>
    <cellStyle name="Normal 7 5 2 14" xfId="38744"/>
    <cellStyle name="Normal 7 5 2 2" xfId="38745"/>
    <cellStyle name="Normal 7 5 2 2 10" xfId="38746"/>
    <cellStyle name="Normal 7 5 2 2 11" xfId="38747"/>
    <cellStyle name="Normal 7 5 2 2 2" xfId="38748"/>
    <cellStyle name="Normal 7 5 2 2 2 2" xfId="38749"/>
    <cellStyle name="Normal 7 5 2 2 2 2 2" xfId="38750"/>
    <cellStyle name="Normal 7 5 2 2 2 2 2 2" xfId="38751"/>
    <cellStyle name="Normal 7 5 2 2 2 2 2 3" xfId="38752"/>
    <cellStyle name="Normal 7 5 2 2 2 2 3" xfId="38753"/>
    <cellStyle name="Normal 7 5 2 2 2 2 3 2" xfId="38754"/>
    <cellStyle name="Normal 7 5 2 2 2 2 3 3" xfId="38755"/>
    <cellStyle name="Normal 7 5 2 2 2 2 4" xfId="38756"/>
    <cellStyle name="Normal 7 5 2 2 2 2 4 2" xfId="38757"/>
    <cellStyle name="Normal 7 5 2 2 2 2 4 3" xfId="38758"/>
    <cellStyle name="Normal 7 5 2 2 2 2 5" xfId="38759"/>
    <cellStyle name="Normal 7 5 2 2 2 2 5 2" xfId="38760"/>
    <cellStyle name="Normal 7 5 2 2 2 2 5 3" xfId="38761"/>
    <cellStyle name="Normal 7 5 2 2 2 2 6" xfId="38762"/>
    <cellStyle name="Normal 7 5 2 2 2 2 7" xfId="38763"/>
    <cellStyle name="Normal 7 5 2 2 2 3" xfId="38764"/>
    <cellStyle name="Normal 7 5 2 2 2 3 2" xfId="38765"/>
    <cellStyle name="Normal 7 5 2 2 2 3 3" xfId="38766"/>
    <cellStyle name="Normal 7 5 2 2 2 4" xfId="38767"/>
    <cellStyle name="Normal 7 5 2 2 2 4 2" xfId="38768"/>
    <cellStyle name="Normal 7 5 2 2 2 4 3" xfId="38769"/>
    <cellStyle name="Normal 7 5 2 2 2 5" xfId="38770"/>
    <cellStyle name="Normal 7 5 2 2 2 5 2" xfId="38771"/>
    <cellStyle name="Normal 7 5 2 2 2 5 3" xfId="38772"/>
    <cellStyle name="Normal 7 5 2 2 2 6" xfId="38773"/>
    <cellStyle name="Normal 7 5 2 2 2 6 2" xfId="38774"/>
    <cellStyle name="Normal 7 5 2 2 2 6 3" xfId="38775"/>
    <cellStyle name="Normal 7 5 2 2 2 7" xfId="38776"/>
    <cellStyle name="Normal 7 5 2 2 2 8" xfId="38777"/>
    <cellStyle name="Normal 7 5 2 2 3" xfId="38778"/>
    <cellStyle name="Normal 7 5 2 2 3 2" xfId="38779"/>
    <cellStyle name="Normal 7 5 2 2 3 2 2" xfId="38780"/>
    <cellStyle name="Normal 7 5 2 2 3 2 3" xfId="38781"/>
    <cellStyle name="Normal 7 5 2 2 3 3" xfId="38782"/>
    <cellStyle name="Normal 7 5 2 2 3 3 2" xfId="38783"/>
    <cellStyle name="Normal 7 5 2 2 3 3 3" xfId="38784"/>
    <cellStyle name="Normal 7 5 2 2 3 4" xfId="38785"/>
    <cellStyle name="Normal 7 5 2 2 3 4 2" xfId="38786"/>
    <cellStyle name="Normal 7 5 2 2 3 4 3" xfId="38787"/>
    <cellStyle name="Normal 7 5 2 2 3 5" xfId="38788"/>
    <cellStyle name="Normal 7 5 2 2 3 5 2" xfId="38789"/>
    <cellStyle name="Normal 7 5 2 2 3 5 3" xfId="38790"/>
    <cellStyle name="Normal 7 5 2 2 3 6" xfId="38791"/>
    <cellStyle name="Normal 7 5 2 2 3 7" xfId="38792"/>
    <cellStyle name="Normal 7 5 2 2 4" xfId="38793"/>
    <cellStyle name="Normal 7 5 2 2 4 2" xfId="38794"/>
    <cellStyle name="Normal 7 5 2 2 4 2 2" xfId="38795"/>
    <cellStyle name="Normal 7 5 2 2 4 2 3" xfId="38796"/>
    <cellStyle name="Normal 7 5 2 2 4 3" xfId="38797"/>
    <cellStyle name="Normal 7 5 2 2 4 3 2" xfId="38798"/>
    <cellStyle name="Normal 7 5 2 2 4 3 3" xfId="38799"/>
    <cellStyle name="Normal 7 5 2 2 4 4" xfId="38800"/>
    <cellStyle name="Normal 7 5 2 2 4 4 2" xfId="38801"/>
    <cellStyle name="Normal 7 5 2 2 4 4 3" xfId="38802"/>
    <cellStyle name="Normal 7 5 2 2 4 5" xfId="38803"/>
    <cellStyle name="Normal 7 5 2 2 4 5 2" xfId="38804"/>
    <cellStyle name="Normal 7 5 2 2 4 5 3" xfId="38805"/>
    <cellStyle name="Normal 7 5 2 2 4 6" xfId="38806"/>
    <cellStyle name="Normal 7 5 2 2 4 7" xfId="38807"/>
    <cellStyle name="Normal 7 5 2 2 5" xfId="38808"/>
    <cellStyle name="Normal 7 5 2 2 5 2" xfId="38809"/>
    <cellStyle name="Normal 7 5 2 2 5 2 2" xfId="38810"/>
    <cellStyle name="Normal 7 5 2 2 5 2 3" xfId="38811"/>
    <cellStyle name="Normal 7 5 2 2 5 3" xfId="38812"/>
    <cellStyle name="Normal 7 5 2 2 5 3 2" xfId="38813"/>
    <cellStyle name="Normal 7 5 2 2 5 3 3" xfId="38814"/>
    <cellStyle name="Normal 7 5 2 2 5 4" xfId="38815"/>
    <cellStyle name="Normal 7 5 2 2 5 4 2" xfId="38816"/>
    <cellStyle name="Normal 7 5 2 2 5 4 3" xfId="38817"/>
    <cellStyle name="Normal 7 5 2 2 5 5" xfId="38818"/>
    <cellStyle name="Normal 7 5 2 2 5 5 2" xfId="38819"/>
    <cellStyle name="Normal 7 5 2 2 5 5 3" xfId="38820"/>
    <cellStyle name="Normal 7 5 2 2 5 6" xfId="38821"/>
    <cellStyle name="Normal 7 5 2 2 5 7" xfId="38822"/>
    <cellStyle name="Normal 7 5 2 2 6" xfId="38823"/>
    <cellStyle name="Normal 7 5 2 2 6 2" xfId="38824"/>
    <cellStyle name="Normal 7 5 2 2 6 3" xfId="38825"/>
    <cellStyle name="Normal 7 5 2 2 7" xfId="38826"/>
    <cellStyle name="Normal 7 5 2 2 7 2" xfId="38827"/>
    <cellStyle name="Normal 7 5 2 2 7 3" xfId="38828"/>
    <cellStyle name="Normal 7 5 2 2 8" xfId="38829"/>
    <cellStyle name="Normal 7 5 2 2 8 2" xfId="38830"/>
    <cellStyle name="Normal 7 5 2 2 8 3" xfId="38831"/>
    <cellStyle name="Normal 7 5 2 2 9" xfId="38832"/>
    <cellStyle name="Normal 7 5 2 2 9 2" xfId="38833"/>
    <cellStyle name="Normal 7 5 2 2 9 3" xfId="38834"/>
    <cellStyle name="Normal 7 5 2 3" xfId="38835"/>
    <cellStyle name="Normal 7 5 2 3 2" xfId="38836"/>
    <cellStyle name="Normal 7 5 2 3 2 2" xfId="38837"/>
    <cellStyle name="Normal 7 5 2 3 2 2 2" xfId="38838"/>
    <cellStyle name="Normal 7 5 2 3 2 2 3" xfId="38839"/>
    <cellStyle name="Normal 7 5 2 3 2 3" xfId="38840"/>
    <cellStyle name="Normal 7 5 2 3 2 3 2" xfId="38841"/>
    <cellStyle name="Normal 7 5 2 3 2 3 3" xfId="38842"/>
    <cellStyle name="Normal 7 5 2 3 2 4" xfId="38843"/>
    <cellStyle name="Normal 7 5 2 3 2 4 2" xfId="38844"/>
    <cellStyle name="Normal 7 5 2 3 2 4 3" xfId="38845"/>
    <cellStyle name="Normal 7 5 2 3 2 5" xfId="38846"/>
    <cellStyle name="Normal 7 5 2 3 2 5 2" xfId="38847"/>
    <cellStyle name="Normal 7 5 2 3 2 5 3" xfId="38848"/>
    <cellStyle name="Normal 7 5 2 3 2 6" xfId="38849"/>
    <cellStyle name="Normal 7 5 2 3 2 7" xfId="38850"/>
    <cellStyle name="Normal 7 5 2 3 3" xfId="38851"/>
    <cellStyle name="Normal 7 5 2 3 3 2" xfId="38852"/>
    <cellStyle name="Normal 7 5 2 3 3 3" xfId="38853"/>
    <cellStyle name="Normal 7 5 2 3 4" xfId="38854"/>
    <cellStyle name="Normal 7 5 2 3 4 2" xfId="38855"/>
    <cellStyle name="Normal 7 5 2 3 4 3" xfId="38856"/>
    <cellStyle name="Normal 7 5 2 3 5" xfId="38857"/>
    <cellStyle name="Normal 7 5 2 3 5 2" xfId="38858"/>
    <cellStyle name="Normal 7 5 2 3 5 3" xfId="38859"/>
    <cellStyle name="Normal 7 5 2 3 6" xfId="38860"/>
    <cellStyle name="Normal 7 5 2 3 6 2" xfId="38861"/>
    <cellStyle name="Normal 7 5 2 3 6 3" xfId="38862"/>
    <cellStyle name="Normal 7 5 2 3 7" xfId="38863"/>
    <cellStyle name="Normal 7 5 2 3 8" xfId="38864"/>
    <cellStyle name="Normal 7 5 2 4" xfId="38865"/>
    <cellStyle name="Normal 7 5 2 4 2" xfId="38866"/>
    <cellStyle name="Normal 7 5 2 4 2 2" xfId="38867"/>
    <cellStyle name="Normal 7 5 2 4 2 2 2" xfId="38868"/>
    <cellStyle name="Normal 7 5 2 4 2 2 3" xfId="38869"/>
    <cellStyle name="Normal 7 5 2 4 2 3" xfId="38870"/>
    <cellStyle name="Normal 7 5 2 4 2 3 2" xfId="38871"/>
    <cellStyle name="Normal 7 5 2 4 2 3 3" xfId="38872"/>
    <cellStyle name="Normal 7 5 2 4 2 4" xfId="38873"/>
    <cellStyle name="Normal 7 5 2 4 2 4 2" xfId="38874"/>
    <cellStyle name="Normal 7 5 2 4 2 4 3" xfId="38875"/>
    <cellStyle name="Normal 7 5 2 4 2 5" xfId="38876"/>
    <cellStyle name="Normal 7 5 2 4 2 5 2" xfId="38877"/>
    <cellStyle name="Normal 7 5 2 4 2 5 3" xfId="38878"/>
    <cellStyle name="Normal 7 5 2 4 2 6" xfId="38879"/>
    <cellStyle name="Normal 7 5 2 4 2 7" xfId="38880"/>
    <cellStyle name="Normal 7 5 2 4 3" xfId="38881"/>
    <cellStyle name="Normal 7 5 2 4 3 2" xfId="38882"/>
    <cellStyle name="Normal 7 5 2 4 3 3" xfId="38883"/>
    <cellStyle name="Normal 7 5 2 4 4" xfId="38884"/>
    <cellStyle name="Normal 7 5 2 4 4 2" xfId="38885"/>
    <cellStyle name="Normal 7 5 2 4 4 3" xfId="38886"/>
    <cellStyle name="Normal 7 5 2 4 5" xfId="38887"/>
    <cellStyle name="Normal 7 5 2 4 5 2" xfId="38888"/>
    <cellStyle name="Normal 7 5 2 4 5 3" xfId="38889"/>
    <cellStyle name="Normal 7 5 2 4 6" xfId="38890"/>
    <cellStyle name="Normal 7 5 2 4 6 2" xfId="38891"/>
    <cellStyle name="Normal 7 5 2 4 6 3" xfId="38892"/>
    <cellStyle name="Normal 7 5 2 4 7" xfId="38893"/>
    <cellStyle name="Normal 7 5 2 4 8" xfId="38894"/>
    <cellStyle name="Normal 7 5 2 5" xfId="38895"/>
    <cellStyle name="Normal 7 5 2 5 2" xfId="38896"/>
    <cellStyle name="Normal 7 5 2 5 2 2" xfId="38897"/>
    <cellStyle name="Normal 7 5 2 5 2 3" xfId="38898"/>
    <cellStyle name="Normal 7 5 2 5 3" xfId="38899"/>
    <cellStyle name="Normal 7 5 2 5 3 2" xfId="38900"/>
    <cellStyle name="Normal 7 5 2 5 3 3" xfId="38901"/>
    <cellStyle name="Normal 7 5 2 5 4" xfId="38902"/>
    <cellStyle name="Normal 7 5 2 5 4 2" xfId="38903"/>
    <cellStyle name="Normal 7 5 2 5 4 3" xfId="38904"/>
    <cellStyle name="Normal 7 5 2 5 5" xfId="38905"/>
    <cellStyle name="Normal 7 5 2 5 5 2" xfId="38906"/>
    <cellStyle name="Normal 7 5 2 5 5 3" xfId="38907"/>
    <cellStyle name="Normal 7 5 2 5 6" xfId="38908"/>
    <cellStyle name="Normal 7 5 2 5 7" xfId="38909"/>
    <cellStyle name="Normal 7 5 2 6" xfId="38910"/>
    <cellStyle name="Normal 7 5 2 6 2" xfId="38911"/>
    <cellStyle name="Normal 7 5 2 6 2 2" xfId="38912"/>
    <cellStyle name="Normal 7 5 2 6 2 3" xfId="38913"/>
    <cellStyle name="Normal 7 5 2 6 3" xfId="38914"/>
    <cellStyle name="Normal 7 5 2 6 3 2" xfId="38915"/>
    <cellStyle name="Normal 7 5 2 6 3 3" xfId="38916"/>
    <cellStyle name="Normal 7 5 2 6 4" xfId="38917"/>
    <cellStyle name="Normal 7 5 2 6 4 2" xfId="38918"/>
    <cellStyle name="Normal 7 5 2 6 4 3" xfId="38919"/>
    <cellStyle name="Normal 7 5 2 6 5" xfId="38920"/>
    <cellStyle name="Normal 7 5 2 6 5 2" xfId="38921"/>
    <cellStyle name="Normal 7 5 2 6 5 3" xfId="38922"/>
    <cellStyle name="Normal 7 5 2 6 6" xfId="38923"/>
    <cellStyle name="Normal 7 5 2 6 7" xfId="38924"/>
    <cellStyle name="Normal 7 5 2 7" xfId="38925"/>
    <cellStyle name="Normal 7 5 2 7 2" xfId="38926"/>
    <cellStyle name="Normal 7 5 2 7 2 2" xfId="38927"/>
    <cellStyle name="Normal 7 5 2 7 2 3" xfId="38928"/>
    <cellStyle name="Normal 7 5 2 7 3" xfId="38929"/>
    <cellStyle name="Normal 7 5 2 7 3 2" xfId="38930"/>
    <cellStyle name="Normal 7 5 2 7 3 3" xfId="38931"/>
    <cellStyle name="Normal 7 5 2 7 4" xfId="38932"/>
    <cellStyle name="Normal 7 5 2 7 4 2" xfId="38933"/>
    <cellStyle name="Normal 7 5 2 7 4 3" xfId="38934"/>
    <cellStyle name="Normal 7 5 2 7 5" xfId="38935"/>
    <cellStyle name="Normal 7 5 2 7 5 2" xfId="38936"/>
    <cellStyle name="Normal 7 5 2 7 5 3" xfId="38937"/>
    <cellStyle name="Normal 7 5 2 7 6" xfId="38938"/>
    <cellStyle name="Normal 7 5 2 7 7" xfId="38939"/>
    <cellStyle name="Normal 7 5 2 8" xfId="38940"/>
    <cellStyle name="Normal 7 5 2 8 2" xfId="38941"/>
    <cellStyle name="Normal 7 5 2 8 2 2" xfId="38942"/>
    <cellStyle name="Normal 7 5 2 8 2 3" xfId="38943"/>
    <cellStyle name="Normal 7 5 2 8 3" xfId="38944"/>
    <cellStyle name="Normal 7 5 2 8 3 2" xfId="38945"/>
    <cellStyle name="Normal 7 5 2 8 3 3" xfId="38946"/>
    <cellStyle name="Normal 7 5 2 8 4" xfId="38947"/>
    <cellStyle name="Normal 7 5 2 8 4 2" xfId="38948"/>
    <cellStyle name="Normal 7 5 2 8 4 3" xfId="38949"/>
    <cellStyle name="Normal 7 5 2 8 5" xfId="38950"/>
    <cellStyle name="Normal 7 5 2 8 5 2" xfId="38951"/>
    <cellStyle name="Normal 7 5 2 8 5 3" xfId="38952"/>
    <cellStyle name="Normal 7 5 2 8 6" xfId="38953"/>
    <cellStyle name="Normal 7 5 2 8 7" xfId="38954"/>
    <cellStyle name="Normal 7 5 2 9" xfId="38955"/>
    <cellStyle name="Normal 7 5 2 9 2" xfId="38956"/>
    <cellStyle name="Normal 7 5 2 9 3" xfId="38957"/>
    <cellStyle name="Normal 7 5 3" xfId="38958"/>
    <cellStyle name="Normal 7 5 3 10" xfId="38959"/>
    <cellStyle name="Normal 7 5 3 11" xfId="38960"/>
    <cellStyle name="Normal 7 5 3 2" xfId="38961"/>
    <cellStyle name="Normal 7 5 3 2 2" xfId="38962"/>
    <cellStyle name="Normal 7 5 3 2 2 2" xfId="38963"/>
    <cellStyle name="Normal 7 5 3 2 2 2 2" xfId="38964"/>
    <cellStyle name="Normal 7 5 3 2 2 2 3" xfId="38965"/>
    <cellStyle name="Normal 7 5 3 2 2 3" xfId="38966"/>
    <cellStyle name="Normal 7 5 3 2 2 3 2" xfId="38967"/>
    <cellStyle name="Normal 7 5 3 2 2 3 3" xfId="38968"/>
    <cellStyle name="Normal 7 5 3 2 2 4" xfId="38969"/>
    <cellStyle name="Normal 7 5 3 2 2 4 2" xfId="38970"/>
    <cellStyle name="Normal 7 5 3 2 2 4 3" xfId="38971"/>
    <cellStyle name="Normal 7 5 3 2 2 5" xfId="38972"/>
    <cellStyle name="Normal 7 5 3 2 2 5 2" xfId="38973"/>
    <cellStyle name="Normal 7 5 3 2 2 5 3" xfId="38974"/>
    <cellStyle name="Normal 7 5 3 2 2 6" xfId="38975"/>
    <cellStyle name="Normal 7 5 3 2 2 7" xfId="38976"/>
    <cellStyle name="Normal 7 5 3 2 3" xfId="38977"/>
    <cellStyle name="Normal 7 5 3 2 3 2" xfId="38978"/>
    <cellStyle name="Normal 7 5 3 2 3 3" xfId="38979"/>
    <cellStyle name="Normal 7 5 3 2 4" xfId="38980"/>
    <cellStyle name="Normal 7 5 3 2 4 2" xfId="38981"/>
    <cellStyle name="Normal 7 5 3 2 4 3" xfId="38982"/>
    <cellStyle name="Normal 7 5 3 2 5" xfId="38983"/>
    <cellStyle name="Normal 7 5 3 2 5 2" xfId="38984"/>
    <cellStyle name="Normal 7 5 3 2 5 3" xfId="38985"/>
    <cellStyle name="Normal 7 5 3 2 6" xfId="38986"/>
    <cellStyle name="Normal 7 5 3 2 6 2" xfId="38987"/>
    <cellStyle name="Normal 7 5 3 2 6 3" xfId="38988"/>
    <cellStyle name="Normal 7 5 3 2 7" xfId="38989"/>
    <cellStyle name="Normal 7 5 3 2 8" xfId="38990"/>
    <cellStyle name="Normal 7 5 3 3" xfId="38991"/>
    <cellStyle name="Normal 7 5 3 3 2" xfId="38992"/>
    <cellStyle name="Normal 7 5 3 3 2 2" xfId="38993"/>
    <cellStyle name="Normal 7 5 3 3 2 3" xfId="38994"/>
    <cellStyle name="Normal 7 5 3 3 3" xfId="38995"/>
    <cellStyle name="Normal 7 5 3 3 3 2" xfId="38996"/>
    <cellStyle name="Normal 7 5 3 3 3 3" xfId="38997"/>
    <cellStyle name="Normal 7 5 3 3 4" xfId="38998"/>
    <cellStyle name="Normal 7 5 3 3 4 2" xfId="38999"/>
    <cellStyle name="Normal 7 5 3 3 4 3" xfId="39000"/>
    <cellStyle name="Normal 7 5 3 3 5" xfId="39001"/>
    <cellStyle name="Normal 7 5 3 3 5 2" xfId="39002"/>
    <cellStyle name="Normal 7 5 3 3 5 3" xfId="39003"/>
    <cellStyle name="Normal 7 5 3 3 6" xfId="39004"/>
    <cellStyle name="Normal 7 5 3 3 7" xfId="39005"/>
    <cellStyle name="Normal 7 5 3 4" xfId="39006"/>
    <cellStyle name="Normal 7 5 3 4 2" xfId="39007"/>
    <cellStyle name="Normal 7 5 3 4 2 2" xfId="39008"/>
    <cellStyle name="Normal 7 5 3 4 2 3" xfId="39009"/>
    <cellStyle name="Normal 7 5 3 4 3" xfId="39010"/>
    <cellStyle name="Normal 7 5 3 4 3 2" xfId="39011"/>
    <cellStyle name="Normal 7 5 3 4 3 3" xfId="39012"/>
    <cellStyle name="Normal 7 5 3 4 4" xfId="39013"/>
    <cellStyle name="Normal 7 5 3 4 4 2" xfId="39014"/>
    <cellStyle name="Normal 7 5 3 4 4 3" xfId="39015"/>
    <cellStyle name="Normal 7 5 3 4 5" xfId="39016"/>
    <cellStyle name="Normal 7 5 3 4 5 2" xfId="39017"/>
    <cellStyle name="Normal 7 5 3 4 5 3" xfId="39018"/>
    <cellStyle name="Normal 7 5 3 4 6" xfId="39019"/>
    <cellStyle name="Normal 7 5 3 4 7" xfId="39020"/>
    <cellStyle name="Normal 7 5 3 5" xfId="39021"/>
    <cellStyle name="Normal 7 5 3 5 2" xfId="39022"/>
    <cellStyle name="Normal 7 5 3 5 2 2" xfId="39023"/>
    <cellStyle name="Normal 7 5 3 5 2 3" xfId="39024"/>
    <cellStyle name="Normal 7 5 3 5 3" xfId="39025"/>
    <cellStyle name="Normal 7 5 3 5 3 2" xfId="39026"/>
    <cellStyle name="Normal 7 5 3 5 3 3" xfId="39027"/>
    <cellStyle name="Normal 7 5 3 5 4" xfId="39028"/>
    <cellStyle name="Normal 7 5 3 5 4 2" xfId="39029"/>
    <cellStyle name="Normal 7 5 3 5 4 3" xfId="39030"/>
    <cellStyle name="Normal 7 5 3 5 5" xfId="39031"/>
    <cellStyle name="Normal 7 5 3 5 5 2" xfId="39032"/>
    <cellStyle name="Normal 7 5 3 5 5 3" xfId="39033"/>
    <cellStyle name="Normal 7 5 3 5 6" xfId="39034"/>
    <cellStyle name="Normal 7 5 3 5 7" xfId="39035"/>
    <cellStyle name="Normal 7 5 3 6" xfId="39036"/>
    <cellStyle name="Normal 7 5 3 6 2" xfId="39037"/>
    <cellStyle name="Normal 7 5 3 6 3" xfId="39038"/>
    <cellStyle name="Normal 7 5 3 7" xfId="39039"/>
    <cellStyle name="Normal 7 5 3 7 2" xfId="39040"/>
    <cellStyle name="Normal 7 5 3 7 3" xfId="39041"/>
    <cellStyle name="Normal 7 5 3 8" xfId="39042"/>
    <cellStyle name="Normal 7 5 3 8 2" xfId="39043"/>
    <cellStyle name="Normal 7 5 3 8 3" xfId="39044"/>
    <cellStyle name="Normal 7 5 3 9" xfId="39045"/>
    <cellStyle name="Normal 7 5 3 9 2" xfId="39046"/>
    <cellStyle name="Normal 7 5 3 9 3" xfId="39047"/>
    <cellStyle name="Normal 7 5 4" xfId="39048"/>
    <cellStyle name="Normal 7 5 4 2" xfId="39049"/>
    <cellStyle name="Normal 7 5 4 2 2" xfId="39050"/>
    <cellStyle name="Normal 7 5 4 2 2 2" xfId="39051"/>
    <cellStyle name="Normal 7 5 4 2 2 3" xfId="39052"/>
    <cellStyle name="Normal 7 5 4 2 3" xfId="39053"/>
    <cellStyle name="Normal 7 5 4 2 3 2" xfId="39054"/>
    <cellStyle name="Normal 7 5 4 2 3 3" xfId="39055"/>
    <cellStyle name="Normal 7 5 4 2 4" xfId="39056"/>
    <cellStyle name="Normal 7 5 4 2 4 2" xfId="39057"/>
    <cellStyle name="Normal 7 5 4 2 4 3" xfId="39058"/>
    <cellStyle name="Normal 7 5 4 2 5" xfId="39059"/>
    <cellStyle name="Normal 7 5 4 2 5 2" xfId="39060"/>
    <cellStyle name="Normal 7 5 4 2 5 3" xfId="39061"/>
    <cellStyle name="Normal 7 5 4 2 6" xfId="39062"/>
    <cellStyle name="Normal 7 5 4 2 7" xfId="39063"/>
    <cellStyle name="Normal 7 5 4 3" xfId="39064"/>
    <cellStyle name="Normal 7 5 4 3 2" xfId="39065"/>
    <cellStyle name="Normal 7 5 4 3 3" xfId="39066"/>
    <cellStyle name="Normal 7 5 4 4" xfId="39067"/>
    <cellStyle name="Normal 7 5 4 4 2" xfId="39068"/>
    <cellStyle name="Normal 7 5 4 4 3" xfId="39069"/>
    <cellStyle name="Normal 7 5 4 5" xfId="39070"/>
    <cellStyle name="Normal 7 5 4 5 2" xfId="39071"/>
    <cellStyle name="Normal 7 5 4 5 3" xfId="39072"/>
    <cellStyle name="Normal 7 5 4 6" xfId="39073"/>
    <cellStyle name="Normal 7 5 4 6 2" xfId="39074"/>
    <cellStyle name="Normal 7 5 4 6 3" xfId="39075"/>
    <cellStyle name="Normal 7 5 4 7" xfId="39076"/>
    <cellStyle name="Normal 7 5 4 8" xfId="39077"/>
    <cellStyle name="Normal 7 5 5" xfId="39078"/>
    <cellStyle name="Normal 7 5 5 2" xfId="39079"/>
    <cellStyle name="Normal 7 5 5 2 2" xfId="39080"/>
    <cellStyle name="Normal 7 5 5 2 2 2" xfId="39081"/>
    <cellStyle name="Normal 7 5 5 2 2 3" xfId="39082"/>
    <cellStyle name="Normal 7 5 5 2 3" xfId="39083"/>
    <cellStyle name="Normal 7 5 5 2 3 2" xfId="39084"/>
    <cellStyle name="Normal 7 5 5 2 3 3" xfId="39085"/>
    <cellStyle name="Normal 7 5 5 2 4" xfId="39086"/>
    <cellStyle name="Normal 7 5 5 2 4 2" xfId="39087"/>
    <cellStyle name="Normal 7 5 5 2 4 3" xfId="39088"/>
    <cellStyle name="Normal 7 5 5 2 5" xfId="39089"/>
    <cellStyle name="Normal 7 5 5 2 5 2" xfId="39090"/>
    <cellStyle name="Normal 7 5 5 2 5 3" xfId="39091"/>
    <cellStyle name="Normal 7 5 5 2 6" xfId="39092"/>
    <cellStyle name="Normal 7 5 5 2 7" xfId="39093"/>
    <cellStyle name="Normal 7 5 5 3" xfId="39094"/>
    <cellStyle name="Normal 7 5 5 3 2" xfId="39095"/>
    <cellStyle name="Normal 7 5 5 3 3" xfId="39096"/>
    <cellStyle name="Normal 7 5 5 4" xfId="39097"/>
    <cellStyle name="Normal 7 5 5 4 2" xfId="39098"/>
    <cellStyle name="Normal 7 5 5 4 3" xfId="39099"/>
    <cellStyle name="Normal 7 5 5 5" xfId="39100"/>
    <cellStyle name="Normal 7 5 5 5 2" xfId="39101"/>
    <cellStyle name="Normal 7 5 5 5 3" xfId="39102"/>
    <cellStyle name="Normal 7 5 5 6" xfId="39103"/>
    <cellStyle name="Normal 7 5 5 6 2" xfId="39104"/>
    <cellStyle name="Normal 7 5 5 6 3" xfId="39105"/>
    <cellStyle name="Normal 7 5 5 7" xfId="39106"/>
    <cellStyle name="Normal 7 5 5 8" xfId="39107"/>
    <cellStyle name="Normal 7 5 6" xfId="39108"/>
    <cellStyle name="Normal 7 5 6 2" xfId="39109"/>
    <cellStyle name="Normal 7 5 6 2 2" xfId="39110"/>
    <cellStyle name="Normal 7 5 6 2 3" xfId="39111"/>
    <cellStyle name="Normal 7 5 6 3" xfId="39112"/>
    <cellStyle name="Normal 7 5 6 3 2" xfId="39113"/>
    <cellStyle name="Normal 7 5 6 3 3" xfId="39114"/>
    <cellStyle name="Normal 7 5 6 4" xfId="39115"/>
    <cellStyle name="Normal 7 5 6 4 2" xfId="39116"/>
    <cellStyle name="Normal 7 5 6 4 3" xfId="39117"/>
    <cellStyle name="Normal 7 5 6 5" xfId="39118"/>
    <cellStyle name="Normal 7 5 6 5 2" xfId="39119"/>
    <cellStyle name="Normal 7 5 6 5 3" xfId="39120"/>
    <cellStyle name="Normal 7 5 6 6" xfId="39121"/>
    <cellStyle name="Normal 7 5 6 7" xfId="39122"/>
    <cellStyle name="Normal 7 5 7" xfId="39123"/>
    <cellStyle name="Normal 7 5 7 2" xfId="39124"/>
    <cellStyle name="Normal 7 5 7 2 2" xfId="39125"/>
    <cellStyle name="Normal 7 5 7 2 3" xfId="39126"/>
    <cellStyle name="Normal 7 5 7 3" xfId="39127"/>
    <cellStyle name="Normal 7 5 7 3 2" xfId="39128"/>
    <cellStyle name="Normal 7 5 7 3 3" xfId="39129"/>
    <cellStyle name="Normal 7 5 7 4" xfId="39130"/>
    <cellStyle name="Normal 7 5 7 4 2" xfId="39131"/>
    <cellStyle name="Normal 7 5 7 4 3" xfId="39132"/>
    <cellStyle name="Normal 7 5 7 5" xfId="39133"/>
    <cellStyle name="Normal 7 5 7 5 2" xfId="39134"/>
    <cellStyle name="Normal 7 5 7 5 3" xfId="39135"/>
    <cellStyle name="Normal 7 5 7 6" xfId="39136"/>
    <cellStyle name="Normal 7 5 7 7" xfId="39137"/>
    <cellStyle name="Normal 7 5 8" xfId="39138"/>
    <cellStyle name="Normal 7 5 8 2" xfId="39139"/>
    <cellStyle name="Normal 7 5 8 2 2" xfId="39140"/>
    <cellStyle name="Normal 7 5 8 2 3" xfId="39141"/>
    <cellStyle name="Normal 7 5 8 3" xfId="39142"/>
    <cellStyle name="Normal 7 5 8 3 2" xfId="39143"/>
    <cellStyle name="Normal 7 5 8 3 3" xfId="39144"/>
    <cellStyle name="Normal 7 5 8 4" xfId="39145"/>
    <cellStyle name="Normal 7 5 8 4 2" xfId="39146"/>
    <cellStyle name="Normal 7 5 8 4 3" xfId="39147"/>
    <cellStyle name="Normal 7 5 8 5" xfId="39148"/>
    <cellStyle name="Normal 7 5 8 5 2" xfId="39149"/>
    <cellStyle name="Normal 7 5 8 5 3" xfId="39150"/>
    <cellStyle name="Normal 7 5 8 6" xfId="39151"/>
    <cellStyle name="Normal 7 5 8 7" xfId="39152"/>
    <cellStyle name="Normal 7 5 9" xfId="39153"/>
    <cellStyle name="Normal 7 5 9 2" xfId="39154"/>
    <cellStyle name="Normal 7 5 9 2 2" xfId="39155"/>
    <cellStyle name="Normal 7 5 9 2 3" xfId="39156"/>
    <cellStyle name="Normal 7 5 9 3" xfId="39157"/>
    <cellStyle name="Normal 7 5 9 3 2" xfId="39158"/>
    <cellStyle name="Normal 7 5 9 3 3" xfId="39159"/>
    <cellStyle name="Normal 7 5 9 4" xfId="39160"/>
    <cellStyle name="Normal 7 5 9 4 2" xfId="39161"/>
    <cellStyle name="Normal 7 5 9 4 3" xfId="39162"/>
    <cellStyle name="Normal 7 5 9 5" xfId="39163"/>
    <cellStyle name="Normal 7 5 9 5 2" xfId="39164"/>
    <cellStyle name="Normal 7 5 9 5 3" xfId="39165"/>
    <cellStyle name="Normal 7 5 9 6" xfId="39166"/>
    <cellStyle name="Normal 7 5 9 7" xfId="39167"/>
    <cellStyle name="Normal 7 6" xfId="1499"/>
    <cellStyle name="Normal 7 6 10" xfId="39169"/>
    <cellStyle name="Normal 7 6 10 2" xfId="39170"/>
    <cellStyle name="Normal 7 6 10 3" xfId="39171"/>
    <cellStyle name="Normal 7 6 11" xfId="39172"/>
    <cellStyle name="Normal 7 6 11 2" xfId="39173"/>
    <cellStyle name="Normal 7 6 11 3" xfId="39174"/>
    <cellStyle name="Normal 7 6 12" xfId="39175"/>
    <cellStyle name="Normal 7 6 12 2" xfId="39176"/>
    <cellStyle name="Normal 7 6 12 3" xfId="39177"/>
    <cellStyle name="Normal 7 6 13" xfId="39178"/>
    <cellStyle name="Normal 7 6 14" xfId="39179"/>
    <cellStyle name="Normal 7 6 15" xfId="39168"/>
    <cellStyle name="Normal 7 6 2" xfId="39180"/>
    <cellStyle name="Normal 7 6 2 10" xfId="39181"/>
    <cellStyle name="Normal 7 6 2 11" xfId="39182"/>
    <cellStyle name="Normal 7 6 2 2" xfId="39183"/>
    <cellStyle name="Normal 7 6 2 2 2" xfId="39184"/>
    <cellStyle name="Normal 7 6 2 2 2 2" xfId="39185"/>
    <cellStyle name="Normal 7 6 2 2 2 2 2" xfId="39186"/>
    <cellStyle name="Normal 7 6 2 2 2 2 3" xfId="39187"/>
    <cellStyle name="Normal 7 6 2 2 2 3" xfId="39188"/>
    <cellStyle name="Normal 7 6 2 2 2 3 2" xfId="39189"/>
    <cellStyle name="Normal 7 6 2 2 2 3 3" xfId="39190"/>
    <cellStyle name="Normal 7 6 2 2 2 4" xfId="39191"/>
    <cellStyle name="Normal 7 6 2 2 2 4 2" xfId="39192"/>
    <cellStyle name="Normal 7 6 2 2 2 4 3" xfId="39193"/>
    <cellStyle name="Normal 7 6 2 2 2 5" xfId="39194"/>
    <cellStyle name="Normal 7 6 2 2 2 5 2" xfId="39195"/>
    <cellStyle name="Normal 7 6 2 2 2 5 3" xfId="39196"/>
    <cellStyle name="Normal 7 6 2 2 2 6" xfId="39197"/>
    <cellStyle name="Normal 7 6 2 2 2 7" xfId="39198"/>
    <cellStyle name="Normal 7 6 2 2 3" xfId="39199"/>
    <cellStyle name="Normal 7 6 2 2 3 2" xfId="39200"/>
    <cellStyle name="Normal 7 6 2 2 3 3" xfId="39201"/>
    <cellStyle name="Normal 7 6 2 2 4" xfId="39202"/>
    <cellStyle name="Normal 7 6 2 2 4 2" xfId="39203"/>
    <cellStyle name="Normal 7 6 2 2 4 3" xfId="39204"/>
    <cellStyle name="Normal 7 6 2 2 5" xfId="39205"/>
    <cellStyle name="Normal 7 6 2 2 5 2" xfId="39206"/>
    <cellStyle name="Normal 7 6 2 2 5 3" xfId="39207"/>
    <cellStyle name="Normal 7 6 2 2 6" xfId="39208"/>
    <cellStyle name="Normal 7 6 2 2 6 2" xfId="39209"/>
    <cellStyle name="Normal 7 6 2 2 6 3" xfId="39210"/>
    <cellStyle name="Normal 7 6 2 2 7" xfId="39211"/>
    <cellStyle name="Normal 7 6 2 2 8" xfId="39212"/>
    <cellStyle name="Normal 7 6 2 3" xfId="39213"/>
    <cellStyle name="Normal 7 6 2 3 2" xfId="39214"/>
    <cellStyle name="Normal 7 6 2 3 2 2" xfId="39215"/>
    <cellStyle name="Normal 7 6 2 3 2 3" xfId="39216"/>
    <cellStyle name="Normal 7 6 2 3 3" xfId="39217"/>
    <cellStyle name="Normal 7 6 2 3 3 2" xfId="39218"/>
    <cellStyle name="Normal 7 6 2 3 3 3" xfId="39219"/>
    <cellStyle name="Normal 7 6 2 3 4" xfId="39220"/>
    <cellStyle name="Normal 7 6 2 3 4 2" xfId="39221"/>
    <cellStyle name="Normal 7 6 2 3 4 3" xfId="39222"/>
    <cellStyle name="Normal 7 6 2 3 5" xfId="39223"/>
    <cellStyle name="Normal 7 6 2 3 5 2" xfId="39224"/>
    <cellStyle name="Normal 7 6 2 3 5 3" xfId="39225"/>
    <cellStyle name="Normal 7 6 2 3 6" xfId="39226"/>
    <cellStyle name="Normal 7 6 2 3 7" xfId="39227"/>
    <cellStyle name="Normal 7 6 2 4" xfId="39228"/>
    <cellStyle name="Normal 7 6 2 4 2" xfId="39229"/>
    <cellStyle name="Normal 7 6 2 4 2 2" xfId="39230"/>
    <cellStyle name="Normal 7 6 2 4 2 3" xfId="39231"/>
    <cellStyle name="Normal 7 6 2 4 3" xfId="39232"/>
    <cellStyle name="Normal 7 6 2 4 3 2" xfId="39233"/>
    <cellStyle name="Normal 7 6 2 4 3 3" xfId="39234"/>
    <cellStyle name="Normal 7 6 2 4 4" xfId="39235"/>
    <cellStyle name="Normal 7 6 2 4 4 2" xfId="39236"/>
    <cellStyle name="Normal 7 6 2 4 4 3" xfId="39237"/>
    <cellStyle name="Normal 7 6 2 4 5" xfId="39238"/>
    <cellStyle name="Normal 7 6 2 4 5 2" xfId="39239"/>
    <cellStyle name="Normal 7 6 2 4 5 3" xfId="39240"/>
    <cellStyle name="Normal 7 6 2 4 6" xfId="39241"/>
    <cellStyle name="Normal 7 6 2 4 7" xfId="39242"/>
    <cellStyle name="Normal 7 6 2 5" xfId="39243"/>
    <cellStyle name="Normal 7 6 2 5 2" xfId="39244"/>
    <cellStyle name="Normal 7 6 2 5 2 2" xfId="39245"/>
    <cellStyle name="Normal 7 6 2 5 2 3" xfId="39246"/>
    <cellStyle name="Normal 7 6 2 5 3" xfId="39247"/>
    <cellStyle name="Normal 7 6 2 5 3 2" xfId="39248"/>
    <cellStyle name="Normal 7 6 2 5 3 3" xfId="39249"/>
    <cellStyle name="Normal 7 6 2 5 4" xfId="39250"/>
    <cellStyle name="Normal 7 6 2 5 4 2" xfId="39251"/>
    <cellStyle name="Normal 7 6 2 5 4 3" xfId="39252"/>
    <cellStyle name="Normal 7 6 2 5 5" xfId="39253"/>
    <cellStyle name="Normal 7 6 2 5 5 2" xfId="39254"/>
    <cellStyle name="Normal 7 6 2 5 5 3" xfId="39255"/>
    <cellStyle name="Normal 7 6 2 5 6" xfId="39256"/>
    <cellStyle name="Normal 7 6 2 5 7" xfId="39257"/>
    <cellStyle name="Normal 7 6 2 6" xfId="39258"/>
    <cellStyle name="Normal 7 6 2 6 2" xfId="39259"/>
    <cellStyle name="Normal 7 6 2 6 3" xfId="39260"/>
    <cellStyle name="Normal 7 6 2 7" xfId="39261"/>
    <cellStyle name="Normal 7 6 2 7 2" xfId="39262"/>
    <cellStyle name="Normal 7 6 2 7 3" xfId="39263"/>
    <cellStyle name="Normal 7 6 2 8" xfId="39264"/>
    <cellStyle name="Normal 7 6 2 8 2" xfId="39265"/>
    <cellStyle name="Normal 7 6 2 8 3" xfId="39266"/>
    <cellStyle name="Normal 7 6 2 9" xfId="39267"/>
    <cellStyle name="Normal 7 6 2 9 2" xfId="39268"/>
    <cellStyle name="Normal 7 6 2 9 3" xfId="39269"/>
    <cellStyle name="Normal 7 6 3" xfId="39270"/>
    <cellStyle name="Normal 7 6 3 2" xfId="39271"/>
    <cellStyle name="Normal 7 6 3 2 2" xfId="39272"/>
    <cellStyle name="Normal 7 6 3 2 2 2" xfId="39273"/>
    <cellStyle name="Normal 7 6 3 2 2 3" xfId="39274"/>
    <cellStyle name="Normal 7 6 3 2 3" xfId="39275"/>
    <cellStyle name="Normal 7 6 3 2 3 2" xfId="39276"/>
    <cellStyle name="Normal 7 6 3 2 3 3" xfId="39277"/>
    <cellStyle name="Normal 7 6 3 2 4" xfId="39278"/>
    <cellStyle name="Normal 7 6 3 2 4 2" xfId="39279"/>
    <cellStyle name="Normal 7 6 3 2 4 3" xfId="39280"/>
    <cellStyle name="Normal 7 6 3 2 5" xfId="39281"/>
    <cellStyle name="Normal 7 6 3 2 5 2" xfId="39282"/>
    <cellStyle name="Normal 7 6 3 2 5 3" xfId="39283"/>
    <cellStyle name="Normal 7 6 3 2 6" xfId="39284"/>
    <cellStyle name="Normal 7 6 3 2 7" xfId="39285"/>
    <cellStyle name="Normal 7 6 3 3" xfId="39286"/>
    <cellStyle name="Normal 7 6 3 3 2" xfId="39287"/>
    <cellStyle name="Normal 7 6 3 3 3" xfId="39288"/>
    <cellStyle name="Normal 7 6 3 4" xfId="39289"/>
    <cellStyle name="Normal 7 6 3 4 2" xfId="39290"/>
    <cellStyle name="Normal 7 6 3 4 3" xfId="39291"/>
    <cellStyle name="Normal 7 6 3 5" xfId="39292"/>
    <cellStyle name="Normal 7 6 3 5 2" xfId="39293"/>
    <cellStyle name="Normal 7 6 3 5 3" xfId="39294"/>
    <cellStyle name="Normal 7 6 3 6" xfId="39295"/>
    <cellStyle name="Normal 7 6 3 6 2" xfId="39296"/>
    <cellStyle name="Normal 7 6 3 6 3" xfId="39297"/>
    <cellStyle name="Normal 7 6 3 7" xfId="39298"/>
    <cellStyle name="Normal 7 6 3 8" xfId="39299"/>
    <cellStyle name="Normal 7 6 4" xfId="39300"/>
    <cellStyle name="Normal 7 6 4 2" xfId="39301"/>
    <cellStyle name="Normal 7 6 4 2 2" xfId="39302"/>
    <cellStyle name="Normal 7 6 4 2 2 2" xfId="39303"/>
    <cellStyle name="Normal 7 6 4 2 2 3" xfId="39304"/>
    <cellStyle name="Normal 7 6 4 2 3" xfId="39305"/>
    <cellStyle name="Normal 7 6 4 2 3 2" xfId="39306"/>
    <cellStyle name="Normal 7 6 4 2 3 3" xfId="39307"/>
    <cellStyle name="Normal 7 6 4 2 4" xfId="39308"/>
    <cellStyle name="Normal 7 6 4 2 4 2" xfId="39309"/>
    <cellStyle name="Normal 7 6 4 2 4 3" xfId="39310"/>
    <cellStyle name="Normal 7 6 4 2 5" xfId="39311"/>
    <cellStyle name="Normal 7 6 4 2 5 2" xfId="39312"/>
    <cellStyle name="Normal 7 6 4 2 5 3" xfId="39313"/>
    <cellStyle name="Normal 7 6 4 2 6" xfId="39314"/>
    <cellStyle name="Normal 7 6 4 2 7" xfId="39315"/>
    <cellStyle name="Normal 7 6 4 3" xfId="39316"/>
    <cellStyle name="Normal 7 6 4 3 2" xfId="39317"/>
    <cellStyle name="Normal 7 6 4 3 3" xfId="39318"/>
    <cellStyle name="Normal 7 6 4 4" xfId="39319"/>
    <cellStyle name="Normal 7 6 4 4 2" xfId="39320"/>
    <cellStyle name="Normal 7 6 4 4 3" xfId="39321"/>
    <cellStyle name="Normal 7 6 4 5" xfId="39322"/>
    <cellStyle name="Normal 7 6 4 5 2" xfId="39323"/>
    <cellStyle name="Normal 7 6 4 5 3" xfId="39324"/>
    <cellStyle name="Normal 7 6 4 6" xfId="39325"/>
    <cellStyle name="Normal 7 6 4 6 2" xfId="39326"/>
    <cellStyle name="Normal 7 6 4 6 3" xfId="39327"/>
    <cellStyle name="Normal 7 6 4 7" xfId="39328"/>
    <cellStyle name="Normal 7 6 4 8" xfId="39329"/>
    <cellStyle name="Normal 7 6 5" xfId="39330"/>
    <cellStyle name="Normal 7 6 5 2" xfId="39331"/>
    <cellStyle name="Normal 7 6 5 2 2" xfId="39332"/>
    <cellStyle name="Normal 7 6 5 2 3" xfId="39333"/>
    <cellStyle name="Normal 7 6 5 3" xfId="39334"/>
    <cellStyle name="Normal 7 6 5 3 2" xfId="39335"/>
    <cellStyle name="Normal 7 6 5 3 3" xfId="39336"/>
    <cellStyle name="Normal 7 6 5 4" xfId="39337"/>
    <cellStyle name="Normal 7 6 5 4 2" xfId="39338"/>
    <cellStyle name="Normal 7 6 5 4 3" xfId="39339"/>
    <cellStyle name="Normal 7 6 5 5" xfId="39340"/>
    <cellStyle name="Normal 7 6 5 5 2" xfId="39341"/>
    <cellStyle name="Normal 7 6 5 5 3" xfId="39342"/>
    <cellStyle name="Normal 7 6 5 6" xfId="39343"/>
    <cellStyle name="Normal 7 6 5 7" xfId="39344"/>
    <cellStyle name="Normal 7 6 6" xfId="39345"/>
    <cellStyle name="Normal 7 6 6 2" xfId="39346"/>
    <cellStyle name="Normal 7 6 6 2 2" xfId="39347"/>
    <cellStyle name="Normal 7 6 6 2 3" xfId="39348"/>
    <cellStyle name="Normal 7 6 6 3" xfId="39349"/>
    <cellStyle name="Normal 7 6 6 3 2" xfId="39350"/>
    <cellStyle name="Normal 7 6 6 3 3" xfId="39351"/>
    <cellStyle name="Normal 7 6 6 4" xfId="39352"/>
    <cellStyle name="Normal 7 6 6 4 2" xfId="39353"/>
    <cellStyle name="Normal 7 6 6 4 3" xfId="39354"/>
    <cellStyle name="Normal 7 6 6 5" xfId="39355"/>
    <cellStyle name="Normal 7 6 6 5 2" xfId="39356"/>
    <cellStyle name="Normal 7 6 6 5 3" xfId="39357"/>
    <cellStyle name="Normal 7 6 6 6" xfId="39358"/>
    <cellStyle name="Normal 7 6 6 7" xfId="39359"/>
    <cellStyle name="Normal 7 6 7" xfId="39360"/>
    <cellStyle name="Normal 7 6 7 2" xfId="39361"/>
    <cellStyle name="Normal 7 6 7 2 2" xfId="39362"/>
    <cellStyle name="Normal 7 6 7 2 3" xfId="39363"/>
    <cellStyle name="Normal 7 6 7 3" xfId="39364"/>
    <cellStyle name="Normal 7 6 7 3 2" xfId="39365"/>
    <cellStyle name="Normal 7 6 7 3 3" xfId="39366"/>
    <cellStyle name="Normal 7 6 7 4" xfId="39367"/>
    <cellStyle name="Normal 7 6 7 4 2" xfId="39368"/>
    <cellStyle name="Normal 7 6 7 4 3" xfId="39369"/>
    <cellStyle name="Normal 7 6 7 5" xfId="39370"/>
    <cellStyle name="Normal 7 6 7 5 2" xfId="39371"/>
    <cellStyle name="Normal 7 6 7 5 3" xfId="39372"/>
    <cellStyle name="Normal 7 6 7 6" xfId="39373"/>
    <cellStyle name="Normal 7 6 7 7" xfId="39374"/>
    <cellStyle name="Normal 7 6 8" xfId="39375"/>
    <cellStyle name="Normal 7 6 8 2" xfId="39376"/>
    <cellStyle name="Normal 7 6 8 2 2" xfId="39377"/>
    <cellStyle name="Normal 7 6 8 2 3" xfId="39378"/>
    <cellStyle name="Normal 7 6 8 3" xfId="39379"/>
    <cellStyle name="Normal 7 6 8 3 2" xfId="39380"/>
    <cellStyle name="Normal 7 6 8 3 3" xfId="39381"/>
    <cellStyle name="Normal 7 6 8 4" xfId="39382"/>
    <cellStyle name="Normal 7 6 8 4 2" xfId="39383"/>
    <cellStyle name="Normal 7 6 8 4 3" xfId="39384"/>
    <cellStyle name="Normal 7 6 8 5" xfId="39385"/>
    <cellStyle name="Normal 7 6 8 5 2" xfId="39386"/>
    <cellStyle name="Normal 7 6 8 5 3" xfId="39387"/>
    <cellStyle name="Normal 7 6 8 6" xfId="39388"/>
    <cellStyle name="Normal 7 6 8 7" xfId="39389"/>
    <cellStyle name="Normal 7 6 9" xfId="39390"/>
    <cellStyle name="Normal 7 6 9 2" xfId="39391"/>
    <cellStyle name="Normal 7 6 9 3" xfId="39392"/>
    <cellStyle name="Normal 7 7" xfId="39393"/>
    <cellStyle name="Normal 7 7 10" xfId="39394"/>
    <cellStyle name="Normal 7 7 11" xfId="39395"/>
    <cellStyle name="Normal 7 7 2" xfId="39396"/>
    <cellStyle name="Normal 7 7 2 2" xfId="39397"/>
    <cellStyle name="Normal 7 7 2 2 2" xfId="39398"/>
    <cellStyle name="Normal 7 7 2 2 2 2" xfId="39399"/>
    <cellStyle name="Normal 7 7 2 2 2 3" xfId="39400"/>
    <cellStyle name="Normal 7 7 2 2 3" xfId="39401"/>
    <cellStyle name="Normal 7 7 2 2 3 2" xfId="39402"/>
    <cellStyle name="Normal 7 7 2 2 3 3" xfId="39403"/>
    <cellStyle name="Normal 7 7 2 2 4" xfId="39404"/>
    <cellStyle name="Normal 7 7 2 2 4 2" xfId="39405"/>
    <cellStyle name="Normal 7 7 2 2 4 3" xfId="39406"/>
    <cellStyle name="Normal 7 7 2 2 5" xfId="39407"/>
    <cellStyle name="Normal 7 7 2 2 5 2" xfId="39408"/>
    <cellStyle name="Normal 7 7 2 2 5 3" xfId="39409"/>
    <cellStyle name="Normal 7 7 2 2 6" xfId="39410"/>
    <cellStyle name="Normal 7 7 2 2 7" xfId="39411"/>
    <cellStyle name="Normal 7 7 2 3" xfId="39412"/>
    <cellStyle name="Normal 7 7 2 3 2" xfId="39413"/>
    <cellStyle name="Normal 7 7 2 3 3" xfId="39414"/>
    <cellStyle name="Normal 7 7 2 4" xfId="39415"/>
    <cellStyle name="Normal 7 7 2 4 2" xfId="39416"/>
    <cellStyle name="Normal 7 7 2 4 3" xfId="39417"/>
    <cellStyle name="Normal 7 7 2 5" xfId="39418"/>
    <cellStyle name="Normal 7 7 2 5 2" xfId="39419"/>
    <cellStyle name="Normal 7 7 2 5 3" xfId="39420"/>
    <cellStyle name="Normal 7 7 2 6" xfId="39421"/>
    <cellStyle name="Normal 7 7 2 6 2" xfId="39422"/>
    <cellStyle name="Normal 7 7 2 6 3" xfId="39423"/>
    <cellStyle name="Normal 7 7 2 7" xfId="39424"/>
    <cellStyle name="Normal 7 7 2 8" xfId="39425"/>
    <cellStyle name="Normal 7 7 3" xfId="39426"/>
    <cellStyle name="Normal 7 7 3 2" xfId="39427"/>
    <cellStyle name="Normal 7 7 3 2 2" xfId="39428"/>
    <cellStyle name="Normal 7 7 3 2 3" xfId="39429"/>
    <cellStyle name="Normal 7 7 3 3" xfId="39430"/>
    <cellStyle name="Normal 7 7 3 3 2" xfId="39431"/>
    <cellStyle name="Normal 7 7 3 3 3" xfId="39432"/>
    <cellStyle name="Normal 7 7 3 4" xfId="39433"/>
    <cellStyle name="Normal 7 7 3 4 2" xfId="39434"/>
    <cellStyle name="Normal 7 7 3 4 3" xfId="39435"/>
    <cellStyle name="Normal 7 7 3 5" xfId="39436"/>
    <cellStyle name="Normal 7 7 3 5 2" xfId="39437"/>
    <cellStyle name="Normal 7 7 3 5 3" xfId="39438"/>
    <cellStyle name="Normal 7 7 3 6" xfId="39439"/>
    <cellStyle name="Normal 7 7 3 7" xfId="39440"/>
    <cellStyle name="Normal 7 7 4" xfId="39441"/>
    <cellStyle name="Normal 7 7 4 2" xfId="39442"/>
    <cellStyle name="Normal 7 7 4 2 2" xfId="39443"/>
    <cellStyle name="Normal 7 7 4 2 3" xfId="39444"/>
    <cellStyle name="Normal 7 7 4 3" xfId="39445"/>
    <cellStyle name="Normal 7 7 4 3 2" xfId="39446"/>
    <cellStyle name="Normal 7 7 4 3 3" xfId="39447"/>
    <cellStyle name="Normal 7 7 4 4" xfId="39448"/>
    <cellStyle name="Normal 7 7 4 4 2" xfId="39449"/>
    <cellStyle name="Normal 7 7 4 4 3" xfId="39450"/>
    <cellStyle name="Normal 7 7 4 5" xfId="39451"/>
    <cellStyle name="Normal 7 7 4 5 2" xfId="39452"/>
    <cellStyle name="Normal 7 7 4 5 3" xfId="39453"/>
    <cellStyle name="Normal 7 7 4 6" xfId="39454"/>
    <cellStyle name="Normal 7 7 4 7" xfId="39455"/>
    <cellStyle name="Normal 7 7 5" xfId="39456"/>
    <cellStyle name="Normal 7 7 5 2" xfId="39457"/>
    <cellStyle name="Normal 7 7 5 2 2" xfId="39458"/>
    <cellStyle name="Normal 7 7 5 2 3" xfId="39459"/>
    <cellStyle name="Normal 7 7 5 3" xfId="39460"/>
    <cellStyle name="Normal 7 7 5 3 2" xfId="39461"/>
    <cellStyle name="Normal 7 7 5 3 3" xfId="39462"/>
    <cellStyle name="Normal 7 7 5 4" xfId="39463"/>
    <cellStyle name="Normal 7 7 5 4 2" xfId="39464"/>
    <cellStyle name="Normal 7 7 5 4 3" xfId="39465"/>
    <cellStyle name="Normal 7 7 5 5" xfId="39466"/>
    <cellStyle name="Normal 7 7 5 5 2" xfId="39467"/>
    <cellStyle name="Normal 7 7 5 5 3" xfId="39468"/>
    <cellStyle name="Normal 7 7 5 6" xfId="39469"/>
    <cellStyle name="Normal 7 7 5 7" xfId="39470"/>
    <cellStyle name="Normal 7 7 6" xfId="39471"/>
    <cellStyle name="Normal 7 7 6 2" xfId="39472"/>
    <cellStyle name="Normal 7 7 6 3" xfId="39473"/>
    <cellStyle name="Normal 7 7 7" xfId="39474"/>
    <cellStyle name="Normal 7 7 7 2" xfId="39475"/>
    <cellStyle name="Normal 7 7 7 3" xfId="39476"/>
    <cellStyle name="Normal 7 7 8" xfId="39477"/>
    <cellStyle name="Normal 7 7 8 2" xfId="39478"/>
    <cellStyle name="Normal 7 7 8 3" xfId="39479"/>
    <cellStyle name="Normal 7 7 9" xfId="39480"/>
    <cellStyle name="Normal 7 7 9 2" xfId="39481"/>
    <cellStyle name="Normal 7 7 9 3" xfId="39482"/>
    <cellStyle name="Normal 7 8" xfId="39483"/>
    <cellStyle name="Normal 7 8 2" xfId="39484"/>
    <cellStyle name="Normal 7 8 2 2" xfId="39485"/>
    <cellStyle name="Normal 7 8 2 2 2" xfId="39486"/>
    <cellStyle name="Normal 7 8 2 2 3" xfId="39487"/>
    <cellStyle name="Normal 7 8 2 3" xfId="39488"/>
    <cellStyle name="Normal 7 8 2 3 2" xfId="39489"/>
    <cellStyle name="Normal 7 8 2 3 3" xfId="39490"/>
    <cellStyle name="Normal 7 8 2 4" xfId="39491"/>
    <cellStyle name="Normal 7 8 2 4 2" xfId="39492"/>
    <cellStyle name="Normal 7 8 2 4 3" xfId="39493"/>
    <cellStyle name="Normal 7 8 2 5" xfId="39494"/>
    <cellStyle name="Normal 7 8 2 5 2" xfId="39495"/>
    <cellStyle name="Normal 7 8 2 5 3" xfId="39496"/>
    <cellStyle name="Normal 7 8 2 6" xfId="39497"/>
    <cellStyle name="Normal 7 8 2 7" xfId="39498"/>
    <cellStyle name="Normal 7 8 3" xfId="39499"/>
    <cellStyle name="Normal 7 8 3 2" xfId="39500"/>
    <cellStyle name="Normal 7 8 3 3" xfId="39501"/>
    <cellStyle name="Normal 7 8 4" xfId="39502"/>
    <cellStyle name="Normal 7 8 4 2" xfId="39503"/>
    <cellStyle name="Normal 7 8 4 3" xfId="39504"/>
    <cellStyle name="Normal 7 8 5" xfId="39505"/>
    <cellStyle name="Normal 7 8 5 2" xfId="39506"/>
    <cellStyle name="Normal 7 8 5 3" xfId="39507"/>
    <cellStyle name="Normal 7 8 6" xfId="39508"/>
    <cellStyle name="Normal 7 8 6 2" xfId="39509"/>
    <cellStyle name="Normal 7 8 6 3" xfId="39510"/>
    <cellStyle name="Normal 7 8 7" xfId="39511"/>
    <cellStyle name="Normal 7 8 8" xfId="39512"/>
    <cellStyle name="Normal 7 9" xfId="39513"/>
    <cellStyle name="Normal 7 9 2" xfId="39514"/>
    <cellStyle name="Normal 7 9 2 2" xfId="39515"/>
    <cellStyle name="Normal 7 9 2 2 2" xfId="39516"/>
    <cellStyle name="Normal 7 9 2 2 3" xfId="39517"/>
    <cellStyle name="Normal 7 9 2 3" xfId="39518"/>
    <cellStyle name="Normal 7 9 2 3 2" xfId="39519"/>
    <cellStyle name="Normal 7 9 2 3 3" xfId="39520"/>
    <cellStyle name="Normal 7 9 2 4" xfId="39521"/>
    <cellStyle name="Normal 7 9 2 4 2" xfId="39522"/>
    <cellStyle name="Normal 7 9 2 4 3" xfId="39523"/>
    <cellStyle name="Normal 7 9 2 5" xfId="39524"/>
    <cellStyle name="Normal 7 9 2 5 2" xfId="39525"/>
    <cellStyle name="Normal 7 9 2 5 3" xfId="39526"/>
    <cellStyle name="Normal 7 9 2 6" xfId="39527"/>
    <cellStyle name="Normal 7 9 2 7" xfId="39528"/>
    <cellStyle name="Normal 7 9 3" xfId="39529"/>
    <cellStyle name="Normal 7 9 3 2" xfId="39530"/>
    <cellStyle name="Normal 7 9 3 3" xfId="39531"/>
    <cellStyle name="Normal 7 9 4" xfId="39532"/>
    <cellStyle name="Normal 7 9 4 2" xfId="39533"/>
    <cellStyle name="Normal 7 9 4 3" xfId="39534"/>
    <cellStyle name="Normal 7 9 5" xfId="39535"/>
    <cellStyle name="Normal 7 9 5 2" xfId="39536"/>
    <cellStyle name="Normal 7 9 5 3" xfId="39537"/>
    <cellStyle name="Normal 7 9 6" xfId="39538"/>
    <cellStyle name="Normal 7 9 6 2" xfId="39539"/>
    <cellStyle name="Normal 7 9 6 3" xfId="39540"/>
    <cellStyle name="Normal 7 9 7" xfId="39541"/>
    <cellStyle name="Normal 7 9 8" xfId="39542"/>
    <cellStyle name="Normal 70" xfId="39543"/>
    <cellStyle name="Normal 71" xfId="39544"/>
    <cellStyle name="Normal 71 2" xfId="39545"/>
    <cellStyle name="Normal 72" xfId="39546"/>
    <cellStyle name="Normal 72 2" xfId="39547"/>
    <cellStyle name="Normal 73" xfId="39548"/>
    <cellStyle name="Normal 73 2" xfId="39549"/>
    <cellStyle name="Normal 74" xfId="39550"/>
    <cellStyle name="Normal 74 2" xfId="39551"/>
    <cellStyle name="Normal 75" xfId="39552"/>
    <cellStyle name="Normal 75 2" xfId="39553"/>
    <cellStyle name="Normal 76" xfId="39554"/>
    <cellStyle name="Normal 76 2" xfId="39555"/>
    <cellStyle name="Normal 77" xfId="39556"/>
    <cellStyle name="Normal 78" xfId="39557"/>
    <cellStyle name="Normal 79" xfId="39558"/>
    <cellStyle name="Normal 8" xfId="1247"/>
    <cellStyle name="Normal 8 10" xfId="39559"/>
    <cellStyle name="Normal 8 10 2" xfId="39560"/>
    <cellStyle name="Normal 8 10 2 2" xfId="39561"/>
    <cellStyle name="Normal 8 10 2 3" xfId="39562"/>
    <cellStyle name="Normal 8 10 3" xfId="39563"/>
    <cellStyle name="Normal 8 10 3 2" xfId="39564"/>
    <cellStyle name="Normal 8 10 3 3" xfId="39565"/>
    <cellStyle name="Normal 8 10 4" xfId="39566"/>
    <cellStyle name="Normal 8 10 4 2" xfId="39567"/>
    <cellStyle name="Normal 8 10 4 3" xfId="39568"/>
    <cellStyle name="Normal 8 10 5" xfId="39569"/>
    <cellStyle name="Normal 8 10 5 2" xfId="39570"/>
    <cellStyle name="Normal 8 10 5 3" xfId="39571"/>
    <cellStyle name="Normal 8 10 6" xfId="39572"/>
    <cellStyle name="Normal 8 10 7" xfId="39573"/>
    <cellStyle name="Normal 8 11" xfId="39574"/>
    <cellStyle name="Normal 8 11 2" xfId="39575"/>
    <cellStyle name="Normal 8 11 2 2" xfId="39576"/>
    <cellStyle name="Normal 8 11 2 3" xfId="39577"/>
    <cellStyle name="Normal 8 11 3" xfId="39578"/>
    <cellStyle name="Normal 8 11 3 2" xfId="39579"/>
    <cellStyle name="Normal 8 11 3 3" xfId="39580"/>
    <cellStyle name="Normal 8 11 4" xfId="39581"/>
    <cellStyle name="Normal 8 11 4 2" xfId="39582"/>
    <cellStyle name="Normal 8 11 4 3" xfId="39583"/>
    <cellStyle name="Normal 8 11 5" xfId="39584"/>
    <cellStyle name="Normal 8 11 5 2" xfId="39585"/>
    <cellStyle name="Normal 8 11 5 3" xfId="39586"/>
    <cellStyle name="Normal 8 11 6" xfId="39587"/>
    <cellStyle name="Normal 8 11 7" xfId="39588"/>
    <cellStyle name="Normal 8 12" xfId="39589"/>
    <cellStyle name="Normal 8 12 2" xfId="39590"/>
    <cellStyle name="Normal 8 12 2 2" xfId="39591"/>
    <cellStyle name="Normal 8 12 2 3" xfId="39592"/>
    <cellStyle name="Normal 8 12 3" xfId="39593"/>
    <cellStyle name="Normal 8 12 3 2" xfId="39594"/>
    <cellStyle name="Normal 8 12 3 3" xfId="39595"/>
    <cellStyle name="Normal 8 12 4" xfId="39596"/>
    <cellStyle name="Normal 8 12 4 2" xfId="39597"/>
    <cellStyle name="Normal 8 12 4 3" xfId="39598"/>
    <cellStyle name="Normal 8 12 5" xfId="39599"/>
    <cellStyle name="Normal 8 12 5 2" xfId="39600"/>
    <cellStyle name="Normal 8 12 5 3" xfId="39601"/>
    <cellStyle name="Normal 8 12 6" xfId="39602"/>
    <cellStyle name="Normal 8 12 7" xfId="39603"/>
    <cellStyle name="Normal 8 13" xfId="39604"/>
    <cellStyle name="Normal 8 13 2" xfId="39605"/>
    <cellStyle name="Normal 8 13 2 2" xfId="39606"/>
    <cellStyle name="Normal 8 13 2 3" xfId="39607"/>
    <cellStyle name="Normal 8 13 3" xfId="39608"/>
    <cellStyle name="Normal 8 13 3 2" xfId="39609"/>
    <cellStyle name="Normal 8 13 3 3" xfId="39610"/>
    <cellStyle name="Normal 8 13 4" xfId="39611"/>
    <cellStyle name="Normal 8 13 4 2" xfId="39612"/>
    <cellStyle name="Normal 8 13 4 3" xfId="39613"/>
    <cellStyle name="Normal 8 13 5" xfId="39614"/>
    <cellStyle name="Normal 8 13 5 2" xfId="39615"/>
    <cellStyle name="Normal 8 13 5 3" xfId="39616"/>
    <cellStyle name="Normal 8 13 6" xfId="39617"/>
    <cellStyle name="Normal 8 13 7" xfId="39618"/>
    <cellStyle name="Normal 8 14" xfId="39619"/>
    <cellStyle name="Normal 8 14 2" xfId="39620"/>
    <cellStyle name="Normal 8 14 2 2" xfId="39621"/>
    <cellStyle name="Normal 8 14 2 3" xfId="39622"/>
    <cellStyle name="Normal 8 14 3" xfId="39623"/>
    <cellStyle name="Normal 8 14 3 2" xfId="39624"/>
    <cellStyle name="Normal 8 14 3 3" xfId="39625"/>
    <cellStyle name="Normal 8 14 4" xfId="39626"/>
    <cellStyle name="Normal 8 14 4 2" xfId="39627"/>
    <cellStyle name="Normal 8 14 4 3" xfId="39628"/>
    <cellStyle name="Normal 8 14 5" xfId="39629"/>
    <cellStyle name="Normal 8 14 5 2" xfId="39630"/>
    <cellStyle name="Normal 8 14 5 3" xfId="39631"/>
    <cellStyle name="Normal 8 14 6" xfId="39632"/>
    <cellStyle name="Normal 8 14 7" xfId="39633"/>
    <cellStyle name="Normal 8 15" xfId="39634"/>
    <cellStyle name="Normal 8 15 2" xfId="39635"/>
    <cellStyle name="Normal 8 15 3" xfId="39636"/>
    <cellStyle name="Normal 8 16" xfId="39637"/>
    <cellStyle name="Normal 8 16 2" xfId="39638"/>
    <cellStyle name="Normal 8 16 3" xfId="39639"/>
    <cellStyle name="Normal 8 17" xfId="39640"/>
    <cellStyle name="Normal 8 17 2" xfId="39641"/>
    <cellStyle name="Normal 8 17 3" xfId="39642"/>
    <cellStyle name="Normal 8 18" xfId="39643"/>
    <cellStyle name="Normal 8 18 2" xfId="39644"/>
    <cellStyle name="Normal 8 18 3" xfId="39645"/>
    <cellStyle name="Normal 8 19" xfId="39646"/>
    <cellStyle name="Normal 8 2" xfId="1248"/>
    <cellStyle name="Normal 8 2 2" xfId="1249"/>
    <cellStyle name="Normal 8 2 2 2" xfId="1250"/>
    <cellStyle name="Normal 8 2 2 2 2" xfId="1251"/>
    <cellStyle name="Normal 8 2 2 3" xfId="1252"/>
    <cellStyle name="Normal 8 2 2 3 2" xfId="39647"/>
    <cellStyle name="Normal 8 2 3" xfId="1253"/>
    <cellStyle name="Normal 8 2 3 2" xfId="1254"/>
    <cellStyle name="Normal 8 2 3 2 2" xfId="1255"/>
    <cellStyle name="Normal 8 2 3 3" xfId="1256"/>
    <cellStyle name="Normal 8 2 4" xfId="1257"/>
    <cellStyle name="Normal 8 2 4 2" xfId="1258"/>
    <cellStyle name="Normal 8 2 4 3" xfId="39648"/>
    <cellStyle name="Normal 8 2 5" xfId="1259"/>
    <cellStyle name="Normal 8 20" xfId="39649"/>
    <cellStyle name="Normal 8 21" xfId="39650"/>
    <cellStyle name="Normal 8 3" xfId="1260"/>
    <cellStyle name="Normal 8 3 10" xfId="39651"/>
    <cellStyle name="Normal 8 3 10 2" xfId="39652"/>
    <cellStyle name="Normal 8 3 10 2 2" xfId="39653"/>
    <cellStyle name="Normal 8 3 10 2 3" xfId="39654"/>
    <cellStyle name="Normal 8 3 10 3" xfId="39655"/>
    <cellStyle name="Normal 8 3 10 3 2" xfId="39656"/>
    <cellStyle name="Normal 8 3 10 3 3" xfId="39657"/>
    <cellStyle name="Normal 8 3 10 4" xfId="39658"/>
    <cellStyle name="Normal 8 3 10 4 2" xfId="39659"/>
    <cellStyle name="Normal 8 3 10 4 3" xfId="39660"/>
    <cellStyle name="Normal 8 3 10 5" xfId="39661"/>
    <cellStyle name="Normal 8 3 10 5 2" xfId="39662"/>
    <cellStyle name="Normal 8 3 10 5 3" xfId="39663"/>
    <cellStyle name="Normal 8 3 10 6" xfId="39664"/>
    <cellStyle name="Normal 8 3 10 7" xfId="39665"/>
    <cellStyle name="Normal 8 3 11" xfId="39666"/>
    <cellStyle name="Normal 8 3 11 2" xfId="39667"/>
    <cellStyle name="Normal 8 3 11 3" xfId="39668"/>
    <cellStyle name="Normal 8 3 12" xfId="39669"/>
    <cellStyle name="Normal 8 3 12 2" xfId="39670"/>
    <cellStyle name="Normal 8 3 12 3" xfId="39671"/>
    <cellStyle name="Normal 8 3 13" xfId="39672"/>
    <cellStyle name="Normal 8 3 13 2" xfId="39673"/>
    <cellStyle name="Normal 8 3 13 3" xfId="39674"/>
    <cellStyle name="Normal 8 3 14" xfId="39675"/>
    <cellStyle name="Normal 8 3 14 2" xfId="39676"/>
    <cellStyle name="Normal 8 3 14 3" xfId="39677"/>
    <cellStyle name="Normal 8 3 15" xfId="39678"/>
    <cellStyle name="Normal 8 3 16" xfId="39679"/>
    <cellStyle name="Normal 8 3 2" xfId="1261"/>
    <cellStyle name="Normal 8 3 2 10" xfId="39680"/>
    <cellStyle name="Normal 8 3 2 10 2" xfId="39681"/>
    <cellStyle name="Normal 8 3 2 10 3" xfId="39682"/>
    <cellStyle name="Normal 8 3 2 11" xfId="39683"/>
    <cellStyle name="Normal 8 3 2 11 2" xfId="39684"/>
    <cellStyle name="Normal 8 3 2 11 3" xfId="39685"/>
    <cellStyle name="Normal 8 3 2 12" xfId="39686"/>
    <cellStyle name="Normal 8 3 2 12 2" xfId="39687"/>
    <cellStyle name="Normal 8 3 2 12 3" xfId="39688"/>
    <cellStyle name="Normal 8 3 2 13" xfId="39689"/>
    <cellStyle name="Normal 8 3 2 13 2" xfId="39690"/>
    <cellStyle name="Normal 8 3 2 13 3" xfId="39691"/>
    <cellStyle name="Normal 8 3 2 14" xfId="39692"/>
    <cellStyle name="Normal 8 3 2 15" xfId="39693"/>
    <cellStyle name="Normal 8 3 2 2" xfId="1262"/>
    <cellStyle name="Normal 8 3 2 2 10" xfId="39694"/>
    <cellStyle name="Normal 8 3 2 2 10 2" xfId="39695"/>
    <cellStyle name="Normal 8 3 2 2 10 3" xfId="39696"/>
    <cellStyle name="Normal 8 3 2 2 11" xfId="39697"/>
    <cellStyle name="Normal 8 3 2 2 11 2" xfId="39698"/>
    <cellStyle name="Normal 8 3 2 2 11 3" xfId="39699"/>
    <cellStyle name="Normal 8 3 2 2 12" xfId="39700"/>
    <cellStyle name="Normal 8 3 2 2 12 2" xfId="39701"/>
    <cellStyle name="Normal 8 3 2 2 12 3" xfId="39702"/>
    <cellStyle name="Normal 8 3 2 2 13" xfId="39703"/>
    <cellStyle name="Normal 8 3 2 2 14" xfId="39704"/>
    <cellStyle name="Normal 8 3 2 2 2" xfId="39705"/>
    <cellStyle name="Normal 8 3 2 2 2 10" xfId="39706"/>
    <cellStyle name="Normal 8 3 2 2 2 11" xfId="39707"/>
    <cellStyle name="Normal 8 3 2 2 2 2" xfId="39708"/>
    <cellStyle name="Normal 8 3 2 2 2 2 2" xfId="39709"/>
    <cellStyle name="Normal 8 3 2 2 2 2 2 2" xfId="39710"/>
    <cellStyle name="Normal 8 3 2 2 2 2 2 2 2" xfId="39711"/>
    <cellStyle name="Normal 8 3 2 2 2 2 2 2 3" xfId="39712"/>
    <cellStyle name="Normal 8 3 2 2 2 2 2 3" xfId="39713"/>
    <cellStyle name="Normal 8 3 2 2 2 2 2 3 2" xfId="39714"/>
    <cellStyle name="Normal 8 3 2 2 2 2 2 3 3" xfId="39715"/>
    <cellStyle name="Normal 8 3 2 2 2 2 2 4" xfId="39716"/>
    <cellStyle name="Normal 8 3 2 2 2 2 2 4 2" xfId="39717"/>
    <cellStyle name="Normal 8 3 2 2 2 2 2 4 3" xfId="39718"/>
    <cellStyle name="Normal 8 3 2 2 2 2 2 5" xfId="39719"/>
    <cellStyle name="Normal 8 3 2 2 2 2 2 5 2" xfId="39720"/>
    <cellStyle name="Normal 8 3 2 2 2 2 2 5 3" xfId="39721"/>
    <cellStyle name="Normal 8 3 2 2 2 2 2 6" xfId="39722"/>
    <cellStyle name="Normal 8 3 2 2 2 2 2 7" xfId="39723"/>
    <cellStyle name="Normal 8 3 2 2 2 2 3" xfId="39724"/>
    <cellStyle name="Normal 8 3 2 2 2 2 3 2" xfId="39725"/>
    <cellStyle name="Normal 8 3 2 2 2 2 3 3" xfId="39726"/>
    <cellStyle name="Normal 8 3 2 2 2 2 4" xfId="39727"/>
    <cellStyle name="Normal 8 3 2 2 2 2 4 2" xfId="39728"/>
    <cellStyle name="Normal 8 3 2 2 2 2 4 3" xfId="39729"/>
    <cellStyle name="Normal 8 3 2 2 2 2 5" xfId="39730"/>
    <cellStyle name="Normal 8 3 2 2 2 2 5 2" xfId="39731"/>
    <cellStyle name="Normal 8 3 2 2 2 2 5 3" xfId="39732"/>
    <cellStyle name="Normal 8 3 2 2 2 2 6" xfId="39733"/>
    <cellStyle name="Normal 8 3 2 2 2 2 6 2" xfId="39734"/>
    <cellStyle name="Normal 8 3 2 2 2 2 6 3" xfId="39735"/>
    <cellStyle name="Normal 8 3 2 2 2 2 7" xfId="39736"/>
    <cellStyle name="Normal 8 3 2 2 2 2 8" xfId="39737"/>
    <cellStyle name="Normal 8 3 2 2 2 3" xfId="39738"/>
    <cellStyle name="Normal 8 3 2 2 2 3 2" xfId="39739"/>
    <cellStyle name="Normal 8 3 2 2 2 3 2 2" xfId="39740"/>
    <cellStyle name="Normal 8 3 2 2 2 3 2 3" xfId="39741"/>
    <cellStyle name="Normal 8 3 2 2 2 3 3" xfId="39742"/>
    <cellStyle name="Normal 8 3 2 2 2 3 3 2" xfId="39743"/>
    <cellStyle name="Normal 8 3 2 2 2 3 3 3" xfId="39744"/>
    <cellStyle name="Normal 8 3 2 2 2 3 4" xfId="39745"/>
    <cellStyle name="Normal 8 3 2 2 2 3 4 2" xfId="39746"/>
    <cellStyle name="Normal 8 3 2 2 2 3 4 3" xfId="39747"/>
    <cellStyle name="Normal 8 3 2 2 2 3 5" xfId="39748"/>
    <cellStyle name="Normal 8 3 2 2 2 3 5 2" xfId="39749"/>
    <cellStyle name="Normal 8 3 2 2 2 3 5 3" xfId="39750"/>
    <cellStyle name="Normal 8 3 2 2 2 3 6" xfId="39751"/>
    <cellStyle name="Normal 8 3 2 2 2 3 7" xfId="39752"/>
    <cellStyle name="Normal 8 3 2 2 2 4" xfId="39753"/>
    <cellStyle name="Normal 8 3 2 2 2 4 2" xfId="39754"/>
    <cellStyle name="Normal 8 3 2 2 2 4 2 2" xfId="39755"/>
    <cellStyle name="Normal 8 3 2 2 2 4 2 3" xfId="39756"/>
    <cellStyle name="Normal 8 3 2 2 2 4 3" xfId="39757"/>
    <cellStyle name="Normal 8 3 2 2 2 4 3 2" xfId="39758"/>
    <cellStyle name="Normal 8 3 2 2 2 4 3 3" xfId="39759"/>
    <cellStyle name="Normal 8 3 2 2 2 4 4" xfId="39760"/>
    <cellStyle name="Normal 8 3 2 2 2 4 4 2" xfId="39761"/>
    <cellStyle name="Normal 8 3 2 2 2 4 4 3" xfId="39762"/>
    <cellStyle name="Normal 8 3 2 2 2 4 5" xfId="39763"/>
    <cellStyle name="Normal 8 3 2 2 2 4 5 2" xfId="39764"/>
    <cellStyle name="Normal 8 3 2 2 2 4 5 3" xfId="39765"/>
    <cellStyle name="Normal 8 3 2 2 2 4 6" xfId="39766"/>
    <cellStyle name="Normal 8 3 2 2 2 4 7" xfId="39767"/>
    <cellStyle name="Normal 8 3 2 2 2 5" xfId="39768"/>
    <cellStyle name="Normal 8 3 2 2 2 5 2" xfId="39769"/>
    <cellStyle name="Normal 8 3 2 2 2 5 2 2" xfId="39770"/>
    <cellStyle name="Normal 8 3 2 2 2 5 2 3" xfId="39771"/>
    <cellStyle name="Normal 8 3 2 2 2 5 3" xfId="39772"/>
    <cellStyle name="Normal 8 3 2 2 2 5 3 2" xfId="39773"/>
    <cellStyle name="Normal 8 3 2 2 2 5 3 3" xfId="39774"/>
    <cellStyle name="Normal 8 3 2 2 2 5 4" xfId="39775"/>
    <cellStyle name="Normal 8 3 2 2 2 5 4 2" xfId="39776"/>
    <cellStyle name="Normal 8 3 2 2 2 5 4 3" xfId="39777"/>
    <cellStyle name="Normal 8 3 2 2 2 5 5" xfId="39778"/>
    <cellStyle name="Normal 8 3 2 2 2 5 5 2" xfId="39779"/>
    <cellStyle name="Normal 8 3 2 2 2 5 5 3" xfId="39780"/>
    <cellStyle name="Normal 8 3 2 2 2 5 6" xfId="39781"/>
    <cellStyle name="Normal 8 3 2 2 2 5 7" xfId="39782"/>
    <cellStyle name="Normal 8 3 2 2 2 6" xfId="39783"/>
    <cellStyle name="Normal 8 3 2 2 2 6 2" xfId="39784"/>
    <cellStyle name="Normal 8 3 2 2 2 6 3" xfId="39785"/>
    <cellStyle name="Normal 8 3 2 2 2 7" xfId="39786"/>
    <cellStyle name="Normal 8 3 2 2 2 7 2" xfId="39787"/>
    <cellStyle name="Normal 8 3 2 2 2 7 3" xfId="39788"/>
    <cellStyle name="Normal 8 3 2 2 2 8" xfId="39789"/>
    <cellStyle name="Normal 8 3 2 2 2 8 2" xfId="39790"/>
    <cellStyle name="Normal 8 3 2 2 2 8 3" xfId="39791"/>
    <cellStyle name="Normal 8 3 2 2 2 9" xfId="39792"/>
    <cellStyle name="Normal 8 3 2 2 2 9 2" xfId="39793"/>
    <cellStyle name="Normal 8 3 2 2 2 9 3" xfId="39794"/>
    <cellStyle name="Normal 8 3 2 2 3" xfId="39795"/>
    <cellStyle name="Normal 8 3 2 2 3 2" xfId="39796"/>
    <cellStyle name="Normal 8 3 2 2 3 2 2" xfId="39797"/>
    <cellStyle name="Normal 8 3 2 2 3 2 2 2" xfId="39798"/>
    <cellStyle name="Normal 8 3 2 2 3 2 2 3" xfId="39799"/>
    <cellStyle name="Normal 8 3 2 2 3 2 3" xfId="39800"/>
    <cellStyle name="Normal 8 3 2 2 3 2 3 2" xfId="39801"/>
    <cellStyle name="Normal 8 3 2 2 3 2 3 3" xfId="39802"/>
    <cellStyle name="Normal 8 3 2 2 3 2 4" xfId="39803"/>
    <cellStyle name="Normal 8 3 2 2 3 2 4 2" xfId="39804"/>
    <cellStyle name="Normal 8 3 2 2 3 2 4 3" xfId="39805"/>
    <cellStyle name="Normal 8 3 2 2 3 2 5" xfId="39806"/>
    <cellStyle name="Normal 8 3 2 2 3 2 5 2" xfId="39807"/>
    <cellStyle name="Normal 8 3 2 2 3 2 5 3" xfId="39808"/>
    <cellStyle name="Normal 8 3 2 2 3 2 6" xfId="39809"/>
    <cellStyle name="Normal 8 3 2 2 3 2 7" xfId="39810"/>
    <cellStyle name="Normal 8 3 2 2 3 3" xfId="39811"/>
    <cellStyle name="Normal 8 3 2 2 3 3 2" xfId="39812"/>
    <cellStyle name="Normal 8 3 2 2 3 3 3" xfId="39813"/>
    <cellStyle name="Normal 8 3 2 2 3 4" xfId="39814"/>
    <cellStyle name="Normal 8 3 2 2 3 4 2" xfId="39815"/>
    <cellStyle name="Normal 8 3 2 2 3 4 3" xfId="39816"/>
    <cellStyle name="Normal 8 3 2 2 3 5" xfId="39817"/>
    <cellStyle name="Normal 8 3 2 2 3 5 2" xfId="39818"/>
    <cellStyle name="Normal 8 3 2 2 3 5 3" xfId="39819"/>
    <cellStyle name="Normal 8 3 2 2 3 6" xfId="39820"/>
    <cellStyle name="Normal 8 3 2 2 3 6 2" xfId="39821"/>
    <cellStyle name="Normal 8 3 2 2 3 6 3" xfId="39822"/>
    <cellStyle name="Normal 8 3 2 2 3 7" xfId="39823"/>
    <cellStyle name="Normal 8 3 2 2 3 8" xfId="39824"/>
    <cellStyle name="Normal 8 3 2 2 4" xfId="39825"/>
    <cellStyle name="Normal 8 3 2 2 4 2" xfId="39826"/>
    <cellStyle name="Normal 8 3 2 2 4 2 2" xfId="39827"/>
    <cellStyle name="Normal 8 3 2 2 4 2 2 2" xfId="39828"/>
    <cellStyle name="Normal 8 3 2 2 4 2 2 3" xfId="39829"/>
    <cellStyle name="Normal 8 3 2 2 4 2 3" xfId="39830"/>
    <cellStyle name="Normal 8 3 2 2 4 2 3 2" xfId="39831"/>
    <cellStyle name="Normal 8 3 2 2 4 2 3 3" xfId="39832"/>
    <cellStyle name="Normal 8 3 2 2 4 2 4" xfId="39833"/>
    <cellStyle name="Normal 8 3 2 2 4 2 4 2" xfId="39834"/>
    <cellStyle name="Normal 8 3 2 2 4 2 4 3" xfId="39835"/>
    <cellStyle name="Normal 8 3 2 2 4 2 5" xfId="39836"/>
    <cellStyle name="Normal 8 3 2 2 4 2 5 2" xfId="39837"/>
    <cellStyle name="Normal 8 3 2 2 4 2 5 3" xfId="39838"/>
    <cellStyle name="Normal 8 3 2 2 4 2 6" xfId="39839"/>
    <cellStyle name="Normal 8 3 2 2 4 2 7" xfId="39840"/>
    <cellStyle name="Normal 8 3 2 2 4 3" xfId="39841"/>
    <cellStyle name="Normal 8 3 2 2 4 3 2" xfId="39842"/>
    <cellStyle name="Normal 8 3 2 2 4 3 3" xfId="39843"/>
    <cellStyle name="Normal 8 3 2 2 4 4" xfId="39844"/>
    <cellStyle name="Normal 8 3 2 2 4 4 2" xfId="39845"/>
    <cellStyle name="Normal 8 3 2 2 4 4 3" xfId="39846"/>
    <cellStyle name="Normal 8 3 2 2 4 5" xfId="39847"/>
    <cellStyle name="Normal 8 3 2 2 4 5 2" xfId="39848"/>
    <cellStyle name="Normal 8 3 2 2 4 5 3" xfId="39849"/>
    <cellStyle name="Normal 8 3 2 2 4 6" xfId="39850"/>
    <cellStyle name="Normal 8 3 2 2 4 6 2" xfId="39851"/>
    <cellStyle name="Normal 8 3 2 2 4 6 3" xfId="39852"/>
    <cellStyle name="Normal 8 3 2 2 4 7" xfId="39853"/>
    <cellStyle name="Normal 8 3 2 2 4 8" xfId="39854"/>
    <cellStyle name="Normal 8 3 2 2 5" xfId="39855"/>
    <cellStyle name="Normal 8 3 2 2 5 2" xfId="39856"/>
    <cellStyle name="Normal 8 3 2 2 5 2 2" xfId="39857"/>
    <cellStyle name="Normal 8 3 2 2 5 2 3" xfId="39858"/>
    <cellStyle name="Normal 8 3 2 2 5 3" xfId="39859"/>
    <cellStyle name="Normal 8 3 2 2 5 3 2" xfId="39860"/>
    <cellStyle name="Normal 8 3 2 2 5 3 3" xfId="39861"/>
    <cellStyle name="Normal 8 3 2 2 5 4" xfId="39862"/>
    <cellStyle name="Normal 8 3 2 2 5 4 2" xfId="39863"/>
    <cellStyle name="Normal 8 3 2 2 5 4 3" xfId="39864"/>
    <cellStyle name="Normal 8 3 2 2 5 5" xfId="39865"/>
    <cellStyle name="Normal 8 3 2 2 5 5 2" xfId="39866"/>
    <cellStyle name="Normal 8 3 2 2 5 5 3" xfId="39867"/>
    <cellStyle name="Normal 8 3 2 2 5 6" xfId="39868"/>
    <cellStyle name="Normal 8 3 2 2 5 7" xfId="39869"/>
    <cellStyle name="Normal 8 3 2 2 6" xfId="39870"/>
    <cellStyle name="Normal 8 3 2 2 6 2" xfId="39871"/>
    <cellStyle name="Normal 8 3 2 2 6 2 2" xfId="39872"/>
    <cellStyle name="Normal 8 3 2 2 6 2 3" xfId="39873"/>
    <cellStyle name="Normal 8 3 2 2 6 3" xfId="39874"/>
    <cellStyle name="Normal 8 3 2 2 6 3 2" xfId="39875"/>
    <cellStyle name="Normal 8 3 2 2 6 3 3" xfId="39876"/>
    <cellStyle name="Normal 8 3 2 2 6 4" xfId="39877"/>
    <cellStyle name="Normal 8 3 2 2 6 4 2" xfId="39878"/>
    <cellStyle name="Normal 8 3 2 2 6 4 3" xfId="39879"/>
    <cellStyle name="Normal 8 3 2 2 6 5" xfId="39880"/>
    <cellStyle name="Normal 8 3 2 2 6 5 2" xfId="39881"/>
    <cellStyle name="Normal 8 3 2 2 6 5 3" xfId="39882"/>
    <cellStyle name="Normal 8 3 2 2 6 6" xfId="39883"/>
    <cellStyle name="Normal 8 3 2 2 6 7" xfId="39884"/>
    <cellStyle name="Normal 8 3 2 2 7" xfId="39885"/>
    <cellStyle name="Normal 8 3 2 2 7 2" xfId="39886"/>
    <cellStyle name="Normal 8 3 2 2 7 2 2" xfId="39887"/>
    <cellStyle name="Normal 8 3 2 2 7 2 3" xfId="39888"/>
    <cellStyle name="Normal 8 3 2 2 7 3" xfId="39889"/>
    <cellStyle name="Normal 8 3 2 2 7 3 2" xfId="39890"/>
    <cellStyle name="Normal 8 3 2 2 7 3 3" xfId="39891"/>
    <cellStyle name="Normal 8 3 2 2 7 4" xfId="39892"/>
    <cellStyle name="Normal 8 3 2 2 7 4 2" xfId="39893"/>
    <cellStyle name="Normal 8 3 2 2 7 4 3" xfId="39894"/>
    <cellStyle name="Normal 8 3 2 2 7 5" xfId="39895"/>
    <cellStyle name="Normal 8 3 2 2 7 5 2" xfId="39896"/>
    <cellStyle name="Normal 8 3 2 2 7 5 3" xfId="39897"/>
    <cellStyle name="Normal 8 3 2 2 7 6" xfId="39898"/>
    <cellStyle name="Normal 8 3 2 2 7 7" xfId="39899"/>
    <cellStyle name="Normal 8 3 2 2 8" xfId="39900"/>
    <cellStyle name="Normal 8 3 2 2 8 2" xfId="39901"/>
    <cellStyle name="Normal 8 3 2 2 8 2 2" xfId="39902"/>
    <cellStyle name="Normal 8 3 2 2 8 2 3" xfId="39903"/>
    <cellStyle name="Normal 8 3 2 2 8 3" xfId="39904"/>
    <cellStyle name="Normal 8 3 2 2 8 3 2" xfId="39905"/>
    <cellStyle name="Normal 8 3 2 2 8 3 3" xfId="39906"/>
    <cellStyle name="Normal 8 3 2 2 8 4" xfId="39907"/>
    <cellStyle name="Normal 8 3 2 2 8 4 2" xfId="39908"/>
    <cellStyle name="Normal 8 3 2 2 8 4 3" xfId="39909"/>
    <cellStyle name="Normal 8 3 2 2 8 5" xfId="39910"/>
    <cellStyle name="Normal 8 3 2 2 8 5 2" xfId="39911"/>
    <cellStyle name="Normal 8 3 2 2 8 5 3" xfId="39912"/>
    <cellStyle name="Normal 8 3 2 2 8 6" xfId="39913"/>
    <cellStyle name="Normal 8 3 2 2 8 7" xfId="39914"/>
    <cellStyle name="Normal 8 3 2 2 9" xfId="39915"/>
    <cellStyle name="Normal 8 3 2 2 9 2" xfId="39916"/>
    <cellStyle name="Normal 8 3 2 2 9 3" xfId="39917"/>
    <cellStyle name="Normal 8 3 2 3" xfId="39918"/>
    <cellStyle name="Normal 8 3 2 3 10" xfId="39919"/>
    <cellStyle name="Normal 8 3 2 3 11" xfId="39920"/>
    <cellStyle name="Normal 8 3 2 3 2" xfId="39921"/>
    <cellStyle name="Normal 8 3 2 3 2 2" xfId="39922"/>
    <cellStyle name="Normal 8 3 2 3 2 2 2" xfId="39923"/>
    <cellStyle name="Normal 8 3 2 3 2 2 2 2" xfId="39924"/>
    <cellStyle name="Normal 8 3 2 3 2 2 2 3" xfId="39925"/>
    <cellStyle name="Normal 8 3 2 3 2 2 3" xfId="39926"/>
    <cellStyle name="Normal 8 3 2 3 2 2 3 2" xfId="39927"/>
    <cellStyle name="Normal 8 3 2 3 2 2 3 3" xfId="39928"/>
    <cellStyle name="Normal 8 3 2 3 2 2 4" xfId="39929"/>
    <cellStyle name="Normal 8 3 2 3 2 2 4 2" xfId="39930"/>
    <cellStyle name="Normal 8 3 2 3 2 2 4 3" xfId="39931"/>
    <cellStyle name="Normal 8 3 2 3 2 2 5" xfId="39932"/>
    <cellStyle name="Normal 8 3 2 3 2 2 5 2" xfId="39933"/>
    <cellStyle name="Normal 8 3 2 3 2 2 5 3" xfId="39934"/>
    <cellStyle name="Normal 8 3 2 3 2 2 6" xfId="39935"/>
    <cellStyle name="Normal 8 3 2 3 2 2 7" xfId="39936"/>
    <cellStyle name="Normal 8 3 2 3 2 3" xfId="39937"/>
    <cellStyle name="Normal 8 3 2 3 2 3 2" xfId="39938"/>
    <cellStyle name="Normal 8 3 2 3 2 3 3" xfId="39939"/>
    <cellStyle name="Normal 8 3 2 3 2 4" xfId="39940"/>
    <cellStyle name="Normal 8 3 2 3 2 4 2" xfId="39941"/>
    <cellStyle name="Normal 8 3 2 3 2 4 3" xfId="39942"/>
    <cellStyle name="Normal 8 3 2 3 2 5" xfId="39943"/>
    <cellStyle name="Normal 8 3 2 3 2 5 2" xfId="39944"/>
    <cellStyle name="Normal 8 3 2 3 2 5 3" xfId="39945"/>
    <cellStyle name="Normal 8 3 2 3 2 6" xfId="39946"/>
    <cellStyle name="Normal 8 3 2 3 2 6 2" xfId="39947"/>
    <cellStyle name="Normal 8 3 2 3 2 6 3" xfId="39948"/>
    <cellStyle name="Normal 8 3 2 3 2 7" xfId="39949"/>
    <cellStyle name="Normal 8 3 2 3 2 8" xfId="39950"/>
    <cellStyle name="Normal 8 3 2 3 3" xfId="39951"/>
    <cellStyle name="Normal 8 3 2 3 3 2" xfId="39952"/>
    <cellStyle name="Normal 8 3 2 3 3 2 2" xfId="39953"/>
    <cellStyle name="Normal 8 3 2 3 3 2 3" xfId="39954"/>
    <cellStyle name="Normal 8 3 2 3 3 3" xfId="39955"/>
    <cellStyle name="Normal 8 3 2 3 3 3 2" xfId="39956"/>
    <cellStyle name="Normal 8 3 2 3 3 3 3" xfId="39957"/>
    <cellStyle name="Normal 8 3 2 3 3 4" xfId="39958"/>
    <cellStyle name="Normal 8 3 2 3 3 4 2" xfId="39959"/>
    <cellStyle name="Normal 8 3 2 3 3 4 3" xfId="39960"/>
    <cellStyle name="Normal 8 3 2 3 3 5" xfId="39961"/>
    <cellStyle name="Normal 8 3 2 3 3 5 2" xfId="39962"/>
    <cellStyle name="Normal 8 3 2 3 3 5 3" xfId="39963"/>
    <cellStyle name="Normal 8 3 2 3 3 6" xfId="39964"/>
    <cellStyle name="Normal 8 3 2 3 3 7" xfId="39965"/>
    <cellStyle name="Normal 8 3 2 3 4" xfId="39966"/>
    <cellStyle name="Normal 8 3 2 3 4 2" xfId="39967"/>
    <cellStyle name="Normal 8 3 2 3 4 2 2" xfId="39968"/>
    <cellStyle name="Normal 8 3 2 3 4 2 3" xfId="39969"/>
    <cellStyle name="Normal 8 3 2 3 4 3" xfId="39970"/>
    <cellStyle name="Normal 8 3 2 3 4 3 2" xfId="39971"/>
    <cellStyle name="Normal 8 3 2 3 4 3 3" xfId="39972"/>
    <cellStyle name="Normal 8 3 2 3 4 4" xfId="39973"/>
    <cellStyle name="Normal 8 3 2 3 4 4 2" xfId="39974"/>
    <cellStyle name="Normal 8 3 2 3 4 4 3" xfId="39975"/>
    <cellStyle name="Normal 8 3 2 3 4 5" xfId="39976"/>
    <cellStyle name="Normal 8 3 2 3 4 5 2" xfId="39977"/>
    <cellStyle name="Normal 8 3 2 3 4 5 3" xfId="39978"/>
    <cellStyle name="Normal 8 3 2 3 4 6" xfId="39979"/>
    <cellStyle name="Normal 8 3 2 3 4 7" xfId="39980"/>
    <cellStyle name="Normal 8 3 2 3 5" xfId="39981"/>
    <cellStyle name="Normal 8 3 2 3 5 2" xfId="39982"/>
    <cellStyle name="Normal 8 3 2 3 5 2 2" xfId="39983"/>
    <cellStyle name="Normal 8 3 2 3 5 2 3" xfId="39984"/>
    <cellStyle name="Normal 8 3 2 3 5 3" xfId="39985"/>
    <cellStyle name="Normal 8 3 2 3 5 3 2" xfId="39986"/>
    <cellStyle name="Normal 8 3 2 3 5 3 3" xfId="39987"/>
    <cellStyle name="Normal 8 3 2 3 5 4" xfId="39988"/>
    <cellStyle name="Normal 8 3 2 3 5 4 2" xfId="39989"/>
    <cellStyle name="Normal 8 3 2 3 5 4 3" xfId="39990"/>
    <cellStyle name="Normal 8 3 2 3 5 5" xfId="39991"/>
    <cellStyle name="Normal 8 3 2 3 5 5 2" xfId="39992"/>
    <cellStyle name="Normal 8 3 2 3 5 5 3" xfId="39993"/>
    <cellStyle name="Normal 8 3 2 3 5 6" xfId="39994"/>
    <cellStyle name="Normal 8 3 2 3 5 7" xfId="39995"/>
    <cellStyle name="Normal 8 3 2 3 6" xfId="39996"/>
    <cellStyle name="Normal 8 3 2 3 6 2" xfId="39997"/>
    <cellStyle name="Normal 8 3 2 3 6 3" xfId="39998"/>
    <cellStyle name="Normal 8 3 2 3 7" xfId="39999"/>
    <cellStyle name="Normal 8 3 2 3 7 2" xfId="40000"/>
    <cellStyle name="Normal 8 3 2 3 7 3" xfId="40001"/>
    <cellStyle name="Normal 8 3 2 3 8" xfId="40002"/>
    <cellStyle name="Normal 8 3 2 3 8 2" xfId="40003"/>
    <cellStyle name="Normal 8 3 2 3 8 3" xfId="40004"/>
    <cellStyle name="Normal 8 3 2 3 9" xfId="40005"/>
    <cellStyle name="Normal 8 3 2 3 9 2" xfId="40006"/>
    <cellStyle name="Normal 8 3 2 3 9 3" xfId="40007"/>
    <cellStyle name="Normal 8 3 2 4" xfId="40008"/>
    <cellStyle name="Normal 8 3 2 4 2" xfId="40009"/>
    <cellStyle name="Normal 8 3 2 4 2 2" xfId="40010"/>
    <cellStyle name="Normal 8 3 2 4 2 2 2" xfId="40011"/>
    <cellStyle name="Normal 8 3 2 4 2 2 3" xfId="40012"/>
    <cellStyle name="Normal 8 3 2 4 2 3" xfId="40013"/>
    <cellStyle name="Normal 8 3 2 4 2 3 2" xfId="40014"/>
    <cellStyle name="Normal 8 3 2 4 2 3 3" xfId="40015"/>
    <cellStyle name="Normal 8 3 2 4 2 4" xfId="40016"/>
    <cellStyle name="Normal 8 3 2 4 2 4 2" xfId="40017"/>
    <cellStyle name="Normal 8 3 2 4 2 4 3" xfId="40018"/>
    <cellStyle name="Normal 8 3 2 4 2 5" xfId="40019"/>
    <cellStyle name="Normal 8 3 2 4 2 5 2" xfId="40020"/>
    <cellStyle name="Normal 8 3 2 4 2 5 3" xfId="40021"/>
    <cellStyle name="Normal 8 3 2 4 2 6" xfId="40022"/>
    <cellStyle name="Normal 8 3 2 4 2 7" xfId="40023"/>
    <cellStyle name="Normal 8 3 2 4 3" xfId="40024"/>
    <cellStyle name="Normal 8 3 2 4 3 2" xfId="40025"/>
    <cellStyle name="Normal 8 3 2 4 3 3" xfId="40026"/>
    <cellStyle name="Normal 8 3 2 4 4" xfId="40027"/>
    <cellStyle name="Normal 8 3 2 4 4 2" xfId="40028"/>
    <cellStyle name="Normal 8 3 2 4 4 3" xfId="40029"/>
    <cellStyle name="Normal 8 3 2 4 5" xfId="40030"/>
    <cellStyle name="Normal 8 3 2 4 5 2" xfId="40031"/>
    <cellStyle name="Normal 8 3 2 4 5 3" xfId="40032"/>
    <cellStyle name="Normal 8 3 2 4 6" xfId="40033"/>
    <cellStyle name="Normal 8 3 2 4 6 2" xfId="40034"/>
    <cellStyle name="Normal 8 3 2 4 6 3" xfId="40035"/>
    <cellStyle name="Normal 8 3 2 4 7" xfId="40036"/>
    <cellStyle name="Normal 8 3 2 4 8" xfId="40037"/>
    <cellStyle name="Normal 8 3 2 5" xfId="40038"/>
    <cellStyle name="Normal 8 3 2 5 2" xfId="40039"/>
    <cellStyle name="Normal 8 3 2 5 2 2" xfId="40040"/>
    <cellStyle name="Normal 8 3 2 5 2 2 2" xfId="40041"/>
    <cellStyle name="Normal 8 3 2 5 2 2 3" xfId="40042"/>
    <cellStyle name="Normal 8 3 2 5 2 3" xfId="40043"/>
    <cellStyle name="Normal 8 3 2 5 2 3 2" xfId="40044"/>
    <cellStyle name="Normal 8 3 2 5 2 3 3" xfId="40045"/>
    <cellStyle name="Normal 8 3 2 5 2 4" xfId="40046"/>
    <cellStyle name="Normal 8 3 2 5 2 4 2" xfId="40047"/>
    <cellStyle name="Normal 8 3 2 5 2 4 3" xfId="40048"/>
    <cellStyle name="Normal 8 3 2 5 2 5" xfId="40049"/>
    <cellStyle name="Normal 8 3 2 5 2 5 2" xfId="40050"/>
    <cellStyle name="Normal 8 3 2 5 2 5 3" xfId="40051"/>
    <cellStyle name="Normal 8 3 2 5 2 6" xfId="40052"/>
    <cellStyle name="Normal 8 3 2 5 2 7" xfId="40053"/>
    <cellStyle name="Normal 8 3 2 5 3" xfId="40054"/>
    <cellStyle name="Normal 8 3 2 5 3 2" xfId="40055"/>
    <cellStyle name="Normal 8 3 2 5 3 3" xfId="40056"/>
    <cellStyle name="Normal 8 3 2 5 4" xfId="40057"/>
    <cellStyle name="Normal 8 3 2 5 4 2" xfId="40058"/>
    <cellStyle name="Normal 8 3 2 5 4 3" xfId="40059"/>
    <cellStyle name="Normal 8 3 2 5 5" xfId="40060"/>
    <cellStyle name="Normal 8 3 2 5 5 2" xfId="40061"/>
    <cellStyle name="Normal 8 3 2 5 5 3" xfId="40062"/>
    <cellStyle name="Normal 8 3 2 5 6" xfId="40063"/>
    <cellStyle name="Normal 8 3 2 5 6 2" xfId="40064"/>
    <cellStyle name="Normal 8 3 2 5 6 3" xfId="40065"/>
    <cellStyle name="Normal 8 3 2 5 7" xfId="40066"/>
    <cellStyle name="Normal 8 3 2 5 8" xfId="40067"/>
    <cellStyle name="Normal 8 3 2 6" xfId="40068"/>
    <cellStyle name="Normal 8 3 2 6 2" xfId="40069"/>
    <cellStyle name="Normal 8 3 2 6 2 2" xfId="40070"/>
    <cellStyle name="Normal 8 3 2 6 2 3" xfId="40071"/>
    <cellStyle name="Normal 8 3 2 6 3" xfId="40072"/>
    <cellStyle name="Normal 8 3 2 6 3 2" xfId="40073"/>
    <cellStyle name="Normal 8 3 2 6 3 3" xfId="40074"/>
    <cellStyle name="Normal 8 3 2 6 4" xfId="40075"/>
    <cellStyle name="Normal 8 3 2 6 4 2" xfId="40076"/>
    <cellStyle name="Normal 8 3 2 6 4 3" xfId="40077"/>
    <cellStyle name="Normal 8 3 2 6 5" xfId="40078"/>
    <cellStyle name="Normal 8 3 2 6 5 2" xfId="40079"/>
    <cellStyle name="Normal 8 3 2 6 5 3" xfId="40080"/>
    <cellStyle name="Normal 8 3 2 6 6" xfId="40081"/>
    <cellStyle name="Normal 8 3 2 6 7" xfId="40082"/>
    <cellStyle name="Normal 8 3 2 7" xfId="40083"/>
    <cellStyle name="Normal 8 3 2 7 2" xfId="40084"/>
    <cellStyle name="Normal 8 3 2 7 2 2" xfId="40085"/>
    <cellStyle name="Normal 8 3 2 7 2 3" xfId="40086"/>
    <cellStyle name="Normal 8 3 2 7 3" xfId="40087"/>
    <cellStyle name="Normal 8 3 2 7 3 2" xfId="40088"/>
    <cellStyle name="Normal 8 3 2 7 3 3" xfId="40089"/>
    <cellStyle name="Normal 8 3 2 7 4" xfId="40090"/>
    <cellStyle name="Normal 8 3 2 7 4 2" xfId="40091"/>
    <cellStyle name="Normal 8 3 2 7 4 3" xfId="40092"/>
    <cellStyle name="Normal 8 3 2 7 5" xfId="40093"/>
    <cellStyle name="Normal 8 3 2 7 5 2" xfId="40094"/>
    <cellStyle name="Normal 8 3 2 7 5 3" xfId="40095"/>
    <cellStyle name="Normal 8 3 2 7 6" xfId="40096"/>
    <cellStyle name="Normal 8 3 2 7 7" xfId="40097"/>
    <cellStyle name="Normal 8 3 2 8" xfId="40098"/>
    <cellStyle name="Normal 8 3 2 8 2" xfId="40099"/>
    <cellStyle name="Normal 8 3 2 8 2 2" xfId="40100"/>
    <cellStyle name="Normal 8 3 2 8 2 3" xfId="40101"/>
    <cellStyle name="Normal 8 3 2 8 3" xfId="40102"/>
    <cellStyle name="Normal 8 3 2 8 3 2" xfId="40103"/>
    <cellStyle name="Normal 8 3 2 8 3 3" xfId="40104"/>
    <cellStyle name="Normal 8 3 2 8 4" xfId="40105"/>
    <cellStyle name="Normal 8 3 2 8 4 2" xfId="40106"/>
    <cellStyle name="Normal 8 3 2 8 4 3" xfId="40107"/>
    <cellStyle name="Normal 8 3 2 8 5" xfId="40108"/>
    <cellStyle name="Normal 8 3 2 8 5 2" xfId="40109"/>
    <cellStyle name="Normal 8 3 2 8 5 3" xfId="40110"/>
    <cellStyle name="Normal 8 3 2 8 6" xfId="40111"/>
    <cellStyle name="Normal 8 3 2 8 7" xfId="40112"/>
    <cellStyle name="Normal 8 3 2 9" xfId="40113"/>
    <cellStyle name="Normal 8 3 2 9 2" xfId="40114"/>
    <cellStyle name="Normal 8 3 2 9 2 2" xfId="40115"/>
    <cellStyle name="Normal 8 3 2 9 2 3" xfId="40116"/>
    <cellStyle name="Normal 8 3 2 9 3" xfId="40117"/>
    <cellStyle name="Normal 8 3 2 9 3 2" xfId="40118"/>
    <cellStyle name="Normal 8 3 2 9 3 3" xfId="40119"/>
    <cellStyle name="Normal 8 3 2 9 4" xfId="40120"/>
    <cellStyle name="Normal 8 3 2 9 4 2" xfId="40121"/>
    <cellStyle name="Normal 8 3 2 9 4 3" xfId="40122"/>
    <cellStyle name="Normal 8 3 2 9 5" xfId="40123"/>
    <cellStyle name="Normal 8 3 2 9 5 2" xfId="40124"/>
    <cellStyle name="Normal 8 3 2 9 5 3" xfId="40125"/>
    <cellStyle name="Normal 8 3 2 9 6" xfId="40126"/>
    <cellStyle name="Normal 8 3 2 9 7" xfId="40127"/>
    <cellStyle name="Normal 8 3 3" xfId="1263"/>
    <cellStyle name="Normal 8 3 3 10" xfId="40128"/>
    <cellStyle name="Normal 8 3 3 10 2" xfId="40129"/>
    <cellStyle name="Normal 8 3 3 10 3" xfId="40130"/>
    <cellStyle name="Normal 8 3 3 11" xfId="40131"/>
    <cellStyle name="Normal 8 3 3 11 2" xfId="40132"/>
    <cellStyle name="Normal 8 3 3 11 3" xfId="40133"/>
    <cellStyle name="Normal 8 3 3 12" xfId="40134"/>
    <cellStyle name="Normal 8 3 3 12 2" xfId="40135"/>
    <cellStyle name="Normal 8 3 3 12 3" xfId="40136"/>
    <cellStyle name="Normal 8 3 3 13" xfId="40137"/>
    <cellStyle name="Normal 8 3 3 14" xfId="40138"/>
    <cellStyle name="Normal 8 3 3 2" xfId="40139"/>
    <cellStyle name="Normal 8 3 3 2 10" xfId="40140"/>
    <cellStyle name="Normal 8 3 3 2 11" xfId="40141"/>
    <cellStyle name="Normal 8 3 3 2 2" xfId="40142"/>
    <cellStyle name="Normal 8 3 3 2 2 2" xfId="40143"/>
    <cellStyle name="Normal 8 3 3 2 2 2 2" xfId="40144"/>
    <cellStyle name="Normal 8 3 3 2 2 2 2 2" xfId="40145"/>
    <cellStyle name="Normal 8 3 3 2 2 2 2 3" xfId="40146"/>
    <cellStyle name="Normal 8 3 3 2 2 2 3" xfId="40147"/>
    <cellStyle name="Normal 8 3 3 2 2 2 3 2" xfId="40148"/>
    <cellStyle name="Normal 8 3 3 2 2 2 3 3" xfId="40149"/>
    <cellStyle name="Normal 8 3 3 2 2 2 4" xfId="40150"/>
    <cellStyle name="Normal 8 3 3 2 2 2 4 2" xfId="40151"/>
    <cellStyle name="Normal 8 3 3 2 2 2 4 3" xfId="40152"/>
    <cellStyle name="Normal 8 3 3 2 2 2 5" xfId="40153"/>
    <cellStyle name="Normal 8 3 3 2 2 2 5 2" xfId="40154"/>
    <cellStyle name="Normal 8 3 3 2 2 2 5 3" xfId="40155"/>
    <cellStyle name="Normal 8 3 3 2 2 2 6" xfId="40156"/>
    <cellStyle name="Normal 8 3 3 2 2 2 7" xfId="40157"/>
    <cellStyle name="Normal 8 3 3 2 2 3" xfId="40158"/>
    <cellStyle name="Normal 8 3 3 2 2 3 2" xfId="40159"/>
    <cellStyle name="Normal 8 3 3 2 2 3 3" xfId="40160"/>
    <cellStyle name="Normal 8 3 3 2 2 4" xfId="40161"/>
    <cellStyle name="Normal 8 3 3 2 2 4 2" xfId="40162"/>
    <cellStyle name="Normal 8 3 3 2 2 4 3" xfId="40163"/>
    <cellStyle name="Normal 8 3 3 2 2 5" xfId="40164"/>
    <cellStyle name="Normal 8 3 3 2 2 5 2" xfId="40165"/>
    <cellStyle name="Normal 8 3 3 2 2 5 3" xfId="40166"/>
    <cellStyle name="Normal 8 3 3 2 2 6" xfId="40167"/>
    <cellStyle name="Normal 8 3 3 2 2 6 2" xfId="40168"/>
    <cellStyle name="Normal 8 3 3 2 2 6 3" xfId="40169"/>
    <cellStyle name="Normal 8 3 3 2 2 7" xfId="40170"/>
    <cellStyle name="Normal 8 3 3 2 2 8" xfId="40171"/>
    <cellStyle name="Normal 8 3 3 2 3" xfId="40172"/>
    <cellStyle name="Normal 8 3 3 2 3 2" xfId="40173"/>
    <cellStyle name="Normal 8 3 3 2 3 2 2" xfId="40174"/>
    <cellStyle name="Normal 8 3 3 2 3 2 3" xfId="40175"/>
    <cellStyle name="Normal 8 3 3 2 3 3" xfId="40176"/>
    <cellStyle name="Normal 8 3 3 2 3 3 2" xfId="40177"/>
    <cellStyle name="Normal 8 3 3 2 3 3 3" xfId="40178"/>
    <cellStyle name="Normal 8 3 3 2 3 4" xfId="40179"/>
    <cellStyle name="Normal 8 3 3 2 3 4 2" xfId="40180"/>
    <cellStyle name="Normal 8 3 3 2 3 4 3" xfId="40181"/>
    <cellStyle name="Normal 8 3 3 2 3 5" xfId="40182"/>
    <cellStyle name="Normal 8 3 3 2 3 5 2" xfId="40183"/>
    <cellStyle name="Normal 8 3 3 2 3 5 3" xfId="40184"/>
    <cellStyle name="Normal 8 3 3 2 3 6" xfId="40185"/>
    <cellStyle name="Normal 8 3 3 2 3 7" xfId="40186"/>
    <cellStyle name="Normal 8 3 3 2 4" xfId="40187"/>
    <cellStyle name="Normal 8 3 3 2 4 2" xfId="40188"/>
    <cellStyle name="Normal 8 3 3 2 4 2 2" xfId="40189"/>
    <cellStyle name="Normal 8 3 3 2 4 2 3" xfId="40190"/>
    <cellStyle name="Normal 8 3 3 2 4 3" xfId="40191"/>
    <cellStyle name="Normal 8 3 3 2 4 3 2" xfId="40192"/>
    <cellStyle name="Normal 8 3 3 2 4 3 3" xfId="40193"/>
    <cellStyle name="Normal 8 3 3 2 4 4" xfId="40194"/>
    <cellStyle name="Normal 8 3 3 2 4 4 2" xfId="40195"/>
    <cellStyle name="Normal 8 3 3 2 4 4 3" xfId="40196"/>
    <cellStyle name="Normal 8 3 3 2 4 5" xfId="40197"/>
    <cellStyle name="Normal 8 3 3 2 4 5 2" xfId="40198"/>
    <cellStyle name="Normal 8 3 3 2 4 5 3" xfId="40199"/>
    <cellStyle name="Normal 8 3 3 2 4 6" xfId="40200"/>
    <cellStyle name="Normal 8 3 3 2 4 7" xfId="40201"/>
    <cellStyle name="Normal 8 3 3 2 5" xfId="40202"/>
    <cellStyle name="Normal 8 3 3 2 5 2" xfId="40203"/>
    <cellStyle name="Normal 8 3 3 2 5 2 2" xfId="40204"/>
    <cellStyle name="Normal 8 3 3 2 5 2 3" xfId="40205"/>
    <cellStyle name="Normal 8 3 3 2 5 3" xfId="40206"/>
    <cellStyle name="Normal 8 3 3 2 5 3 2" xfId="40207"/>
    <cellStyle name="Normal 8 3 3 2 5 3 3" xfId="40208"/>
    <cellStyle name="Normal 8 3 3 2 5 4" xfId="40209"/>
    <cellStyle name="Normal 8 3 3 2 5 4 2" xfId="40210"/>
    <cellStyle name="Normal 8 3 3 2 5 4 3" xfId="40211"/>
    <cellStyle name="Normal 8 3 3 2 5 5" xfId="40212"/>
    <cellStyle name="Normal 8 3 3 2 5 5 2" xfId="40213"/>
    <cellStyle name="Normal 8 3 3 2 5 5 3" xfId="40214"/>
    <cellStyle name="Normal 8 3 3 2 5 6" xfId="40215"/>
    <cellStyle name="Normal 8 3 3 2 5 7" xfId="40216"/>
    <cellStyle name="Normal 8 3 3 2 6" xfId="40217"/>
    <cellStyle name="Normal 8 3 3 2 6 2" xfId="40218"/>
    <cellStyle name="Normal 8 3 3 2 6 3" xfId="40219"/>
    <cellStyle name="Normal 8 3 3 2 7" xfId="40220"/>
    <cellStyle name="Normal 8 3 3 2 7 2" xfId="40221"/>
    <cellStyle name="Normal 8 3 3 2 7 3" xfId="40222"/>
    <cellStyle name="Normal 8 3 3 2 8" xfId="40223"/>
    <cellStyle name="Normal 8 3 3 2 8 2" xfId="40224"/>
    <cellStyle name="Normal 8 3 3 2 8 3" xfId="40225"/>
    <cellStyle name="Normal 8 3 3 2 9" xfId="40226"/>
    <cellStyle name="Normal 8 3 3 2 9 2" xfId="40227"/>
    <cellStyle name="Normal 8 3 3 2 9 3" xfId="40228"/>
    <cellStyle name="Normal 8 3 3 3" xfId="40229"/>
    <cellStyle name="Normal 8 3 3 3 2" xfId="40230"/>
    <cellStyle name="Normal 8 3 3 3 2 2" xfId="40231"/>
    <cellStyle name="Normal 8 3 3 3 2 2 2" xfId="40232"/>
    <cellStyle name="Normal 8 3 3 3 2 2 3" xfId="40233"/>
    <cellStyle name="Normal 8 3 3 3 2 3" xfId="40234"/>
    <cellStyle name="Normal 8 3 3 3 2 3 2" xfId="40235"/>
    <cellStyle name="Normal 8 3 3 3 2 3 3" xfId="40236"/>
    <cellStyle name="Normal 8 3 3 3 2 4" xfId="40237"/>
    <cellStyle name="Normal 8 3 3 3 2 4 2" xfId="40238"/>
    <cellStyle name="Normal 8 3 3 3 2 4 3" xfId="40239"/>
    <cellStyle name="Normal 8 3 3 3 2 5" xfId="40240"/>
    <cellStyle name="Normal 8 3 3 3 2 5 2" xfId="40241"/>
    <cellStyle name="Normal 8 3 3 3 2 5 3" xfId="40242"/>
    <cellStyle name="Normal 8 3 3 3 2 6" xfId="40243"/>
    <cellStyle name="Normal 8 3 3 3 2 7" xfId="40244"/>
    <cellStyle name="Normal 8 3 3 3 3" xfId="40245"/>
    <cellStyle name="Normal 8 3 3 3 3 2" xfId="40246"/>
    <cellStyle name="Normal 8 3 3 3 3 3" xfId="40247"/>
    <cellStyle name="Normal 8 3 3 3 4" xfId="40248"/>
    <cellStyle name="Normal 8 3 3 3 4 2" xfId="40249"/>
    <cellStyle name="Normal 8 3 3 3 4 3" xfId="40250"/>
    <cellStyle name="Normal 8 3 3 3 5" xfId="40251"/>
    <cellStyle name="Normal 8 3 3 3 5 2" xfId="40252"/>
    <cellStyle name="Normal 8 3 3 3 5 3" xfId="40253"/>
    <cellStyle name="Normal 8 3 3 3 6" xfId="40254"/>
    <cellStyle name="Normal 8 3 3 3 6 2" xfId="40255"/>
    <cellStyle name="Normal 8 3 3 3 6 3" xfId="40256"/>
    <cellStyle name="Normal 8 3 3 3 7" xfId="40257"/>
    <cellStyle name="Normal 8 3 3 3 8" xfId="40258"/>
    <cellStyle name="Normal 8 3 3 4" xfId="40259"/>
    <cellStyle name="Normal 8 3 3 4 2" xfId="40260"/>
    <cellStyle name="Normal 8 3 3 4 2 2" xfId="40261"/>
    <cellStyle name="Normal 8 3 3 4 2 2 2" xfId="40262"/>
    <cellStyle name="Normal 8 3 3 4 2 2 3" xfId="40263"/>
    <cellStyle name="Normal 8 3 3 4 2 3" xfId="40264"/>
    <cellStyle name="Normal 8 3 3 4 2 3 2" xfId="40265"/>
    <cellStyle name="Normal 8 3 3 4 2 3 3" xfId="40266"/>
    <cellStyle name="Normal 8 3 3 4 2 4" xfId="40267"/>
    <cellStyle name="Normal 8 3 3 4 2 4 2" xfId="40268"/>
    <cellStyle name="Normal 8 3 3 4 2 4 3" xfId="40269"/>
    <cellStyle name="Normal 8 3 3 4 2 5" xfId="40270"/>
    <cellStyle name="Normal 8 3 3 4 2 5 2" xfId="40271"/>
    <cellStyle name="Normal 8 3 3 4 2 5 3" xfId="40272"/>
    <cellStyle name="Normal 8 3 3 4 2 6" xfId="40273"/>
    <cellStyle name="Normal 8 3 3 4 2 7" xfId="40274"/>
    <cellStyle name="Normal 8 3 3 4 3" xfId="40275"/>
    <cellStyle name="Normal 8 3 3 4 3 2" xfId="40276"/>
    <cellStyle name="Normal 8 3 3 4 3 3" xfId="40277"/>
    <cellStyle name="Normal 8 3 3 4 4" xfId="40278"/>
    <cellStyle name="Normal 8 3 3 4 4 2" xfId="40279"/>
    <cellStyle name="Normal 8 3 3 4 4 3" xfId="40280"/>
    <cellStyle name="Normal 8 3 3 4 5" xfId="40281"/>
    <cellStyle name="Normal 8 3 3 4 5 2" xfId="40282"/>
    <cellStyle name="Normal 8 3 3 4 5 3" xfId="40283"/>
    <cellStyle name="Normal 8 3 3 4 6" xfId="40284"/>
    <cellStyle name="Normal 8 3 3 4 6 2" xfId="40285"/>
    <cellStyle name="Normal 8 3 3 4 6 3" xfId="40286"/>
    <cellStyle name="Normal 8 3 3 4 7" xfId="40287"/>
    <cellStyle name="Normal 8 3 3 4 8" xfId="40288"/>
    <cellStyle name="Normal 8 3 3 5" xfId="40289"/>
    <cellStyle name="Normal 8 3 3 5 2" xfId="40290"/>
    <cellStyle name="Normal 8 3 3 5 2 2" xfId="40291"/>
    <cellStyle name="Normal 8 3 3 5 2 3" xfId="40292"/>
    <cellStyle name="Normal 8 3 3 5 3" xfId="40293"/>
    <cellStyle name="Normal 8 3 3 5 3 2" xfId="40294"/>
    <cellStyle name="Normal 8 3 3 5 3 3" xfId="40295"/>
    <cellStyle name="Normal 8 3 3 5 4" xfId="40296"/>
    <cellStyle name="Normal 8 3 3 5 4 2" xfId="40297"/>
    <cellStyle name="Normal 8 3 3 5 4 3" xfId="40298"/>
    <cellStyle name="Normal 8 3 3 5 5" xfId="40299"/>
    <cellStyle name="Normal 8 3 3 5 5 2" xfId="40300"/>
    <cellStyle name="Normal 8 3 3 5 5 3" xfId="40301"/>
    <cellStyle name="Normal 8 3 3 5 6" xfId="40302"/>
    <cellStyle name="Normal 8 3 3 5 7" xfId="40303"/>
    <cellStyle name="Normal 8 3 3 6" xfId="40304"/>
    <cellStyle name="Normal 8 3 3 6 2" xfId="40305"/>
    <cellStyle name="Normal 8 3 3 6 2 2" xfId="40306"/>
    <cellStyle name="Normal 8 3 3 6 2 3" xfId="40307"/>
    <cellStyle name="Normal 8 3 3 6 3" xfId="40308"/>
    <cellStyle name="Normal 8 3 3 6 3 2" xfId="40309"/>
    <cellStyle name="Normal 8 3 3 6 3 3" xfId="40310"/>
    <cellStyle name="Normal 8 3 3 6 4" xfId="40311"/>
    <cellStyle name="Normal 8 3 3 6 4 2" xfId="40312"/>
    <cellStyle name="Normal 8 3 3 6 4 3" xfId="40313"/>
    <cellStyle name="Normal 8 3 3 6 5" xfId="40314"/>
    <cellStyle name="Normal 8 3 3 6 5 2" xfId="40315"/>
    <cellStyle name="Normal 8 3 3 6 5 3" xfId="40316"/>
    <cellStyle name="Normal 8 3 3 6 6" xfId="40317"/>
    <cellStyle name="Normal 8 3 3 6 7" xfId="40318"/>
    <cellStyle name="Normal 8 3 3 7" xfId="40319"/>
    <cellStyle name="Normal 8 3 3 7 2" xfId="40320"/>
    <cellStyle name="Normal 8 3 3 7 2 2" xfId="40321"/>
    <cellStyle name="Normal 8 3 3 7 2 3" xfId="40322"/>
    <cellStyle name="Normal 8 3 3 7 3" xfId="40323"/>
    <cellStyle name="Normal 8 3 3 7 3 2" xfId="40324"/>
    <cellStyle name="Normal 8 3 3 7 3 3" xfId="40325"/>
    <cellStyle name="Normal 8 3 3 7 4" xfId="40326"/>
    <cellStyle name="Normal 8 3 3 7 4 2" xfId="40327"/>
    <cellStyle name="Normal 8 3 3 7 4 3" xfId="40328"/>
    <cellStyle name="Normal 8 3 3 7 5" xfId="40329"/>
    <cellStyle name="Normal 8 3 3 7 5 2" xfId="40330"/>
    <cellStyle name="Normal 8 3 3 7 5 3" xfId="40331"/>
    <cellStyle name="Normal 8 3 3 7 6" xfId="40332"/>
    <cellStyle name="Normal 8 3 3 7 7" xfId="40333"/>
    <cellStyle name="Normal 8 3 3 8" xfId="40334"/>
    <cellStyle name="Normal 8 3 3 8 2" xfId="40335"/>
    <cellStyle name="Normal 8 3 3 8 2 2" xfId="40336"/>
    <cellStyle name="Normal 8 3 3 8 2 3" xfId="40337"/>
    <cellStyle name="Normal 8 3 3 8 3" xfId="40338"/>
    <cellStyle name="Normal 8 3 3 8 3 2" xfId="40339"/>
    <cellStyle name="Normal 8 3 3 8 3 3" xfId="40340"/>
    <cellStyle name="Normal 8 3 3 8 4" xfId="40341"/>
    <cellStyle name="Normal 8 3 3 8 4 2" xfId="40342"/>
    <cellStyle name="Normal 8 3 3 8 4 3" xfId="40343"/>
    <cellStyle name="Normal 8 3 3 8 5" xfId="40344"/>
    <cellStyle name="Normal 8 3 3 8 5 2" xfId="40345"/>
    <cellStyle name="Normal 8 3 3 8 5 3" xfId="40346"/>
    <cellStyle name="Normal 8 3 3 8 6" xfId="40347"/>
    <cellStyle name="Normal 8 3 3 8 7" xfId="40348"/>
    <cellStyle name="Normal 8 3 3 9" xfId="40349"/>
    <cellStyle name="Normal 8 3 3 9 2" xfId="40350"/>
    <cellStyle name="Normal 8 3 3 9 3" xfId="40351"/>
    <cellStyle name="Normal 8 3 4" xfId="40352"/>
    <cellStyle name="Normal 8 3 4 10" xfId="40353"/>
    <cellStyle name="Normal 8 3 4 11" xfId="40354"/>
    <cellStyle name="Normal 8 3 4 2" xfId="40355"/>
    <cellStyle name="Normal 8 3 4 2 2" xfId="40356"/>
    <cellStyle name="Normal 8 3 4 2 2 2" xfId="40357"/>
    <cellStyle name="Normal 8 3 4 2 2 2 2" xfId="40358"/>
    <cellStyle name="Normal 8 3 4 2 2 2 3" xfId="40359"/>
    <cellStyle name="Normal 8 3 4 2 2 3" xfId="40360"/>
    <cellStyle name="Normal 8 3 4 2 2 3 2" xfId="40361"/>
    <cellStyle name="Normal 8 3 4 2 2 3 3" xfId="40362"/>
    <cellStyle name="Normal 8 3 4 2 2 4" xfId="40363"/>
    <cellStyle name="Normal 8 3 4 2 2 4 2" xfId="40364"/>
    <cellStyle name="Normal 8 3 4 2 2 4 3" xfId="40365"/>
    <cellStyle name="Normal 8 3 4 2 2 5" xfId="40366"/>
    <cellStyle name="Normal 8 3 4 2 2 5 2" xfId="40367"/>
    <cellStyle name="Normal 8 3 4 2 2 5 3" xfId="40368"/>
    <cellStyle name="Normal 8 3 4 2 2 6" xfId="40369"/>
    <cellStyle name="Normal 8 3 4 2 2 7" xfId="40370"/>
    <cellStyle name="Normal 8 3 4 2 3" xfId="40371"/>
    <cellStyle name="Normal 8 3 4 2 3 2" xfId="40372"/>
    <cellStyle name="Normal 8 3 4 2 3 3" xfId="40373"/>
    <cellStyle name="Normal 8 3 4 2 4" xfId="40374"/>
    <cellStyle name="Normal 8 3 4 2 4 2" xfId="40375"/>
    <cellStyle name="Normal 8 3 4 2 4 3" xfId="40376"/>
    <cellStyle name="Normal 8 3 4 2 5" xfId="40377"/>
    <cellStyle name="Normal 8 3 4 2 5 2" xfId="40378"/>
    <cellStyle name="Normal 8 3 4 2 5 3" xfId="40379"/>
    <cellStyle name="Normal 8 3 4 2 6" xfId="40380"/>
    <cellStyle name="Normal 8 3 4 2 6 2" xfId="40381"/>
    <cellStyle name="Normal 8 3 4 2 6 3" xfId="40382"/>
    <cellStyle name="Normal 8 3 4 2 7" xfId="40383"/>
    <cellStyle name="Normal 8 3 4 2 8" xfId="40384"/>
    <cellStyle name="Normal 8 3 4 3" xfId="40385"/>
    <cellStyle name="Normal 8 3 4 3 2" xfId="40386"/>
    <cellStyle name="Normal 8 3 4 3 2 2" xfId="40387"/>
    <cellStyle name="Normal 8 3 4 3 2 3" xfId="40388"/>
    <cellStyle name="Normal 8 3 4 3 3" xfId="40389"/>
    <cellStyle name="Normal 8 3 4 3 3 2" xfId="40390"/>
    <cellStyle name="Normal 8 3 4 3 3 3" xfId="40391"/>
    <cellStyle name="Normal 8 3 4 3 4" xfId="40392"/>
    <cellStyle name="Normal 8 3 4 3 4 2" xfId="40393"/>
    <cellStyle name="Normal 8 3 4 3 4 3" xfId="40394"/>
    <cellStyle name="Normal 8 3 4 3 5" xfId="40395"/>
    <cellStyle name="Normal 8 3 4 3 5 2" xfId="40396"/>
    <cellStyle name="Normal 8 3 4 3 5 3" xfId="40397"/>
    <cellStyle name="Normal 8 3 4 3 6" xfId="40398"/>
    <cellStyle name="Normal 8 3 4 3 7" xfId="40399"/>
    <cellStyle name="Normal 8 3 4 4" xfId="40400"/>
    <cellStyle name="Normal 8 3 4 4 2" xfId="40401"/>
    <cellStyle name="Normal 8 3 4 4 2 2" xfId="40402"/>
    <cellStyle name="Normal 8 3 4 4 2 3" xfId="40403"/>
    <cellStyle name="Normal 8 3 4 4 3" xfId="40404"/>
    <cellStyle name="Normal 8 3 4 4 3 2" xfId="40405"/>
    <cellStyle name="Normal 8 3 4 4 3 3" xfId="40406"/>
    <cellStyle name="Normal 8 3 4 4 4" xfId="40407"/>
    <cellStyle name="Normal 8 3 4 4 4 2" xfId="40408"/>
    <cellStyle name="Normal 8 3 4 4 4 3" xfId="40409"/>
    <cellStyle name="Normal 8 3 4 4 5" xfId="40410"/>
    <cellStyle name="Normal 8 3 4 4 5 2" xfId="40411"/>
    <cellStyle name="Normal 8 3 4 4 5 3" xfId="40412"/>
    <cellStyle name="Normal 8 3 4 4 6" xfId="40413"/>
    <cellStyle name="Normal 8 3 4 4 7" xfId="40414"/>
    <cellStyle name="Normal 8 3 4 5" xfId="40415"/>
    <cellStyle name="Normal 8 3 4 5 2" xfId="40416"/>
    <cellStyle name="Normal 8 3 4 5 2 2" xfId="40417"/>
    <cellStyle name="Normal 8 3 4 5 2 3" xfId="40418"/>
    <cellStyle name="Normal 8 3 4 5 3" xfId="40419"/>
    <cellStyle name="Normal 8 3 4 5 3 2" xfId="40420"/>
    <cellStyle name="Normal 8 3 4 5 3 3" xfId="40421"/>
    <cellStyle name="Normal 8 3 4 5 4" xfId="40422"/>
    <cellStyle name="Normal 8 3 4 5 4 2" xfId="40423"/>
    <cellStyle name="Normal 8 3 4 5 4 3" xfId="40424"/>
    <cellStyle name="Normal 8 3 4 5 5" xfId="40425"/>
    <cellStyle name="Normal 8 3 4 5 5 2" xfId="40426"/>
    <cellStyle name="Normal 8 3 4 5 5 3" xfId="40427"/>
    <cellStyle name="Normal 8 3 4 5 6" xfId="40428"/>
    <cellStyle name="Normal 8 3 4 5 7" xfId="40429"/>
    <cellStyle name="Normal 8 3 4 6" xfId="40430"/>
    <cellStyle name="Normal 8 3 4 6 2" xfId="40431"/>
    <cellStyle name="Normal 8 3 4 6 3" xfId="40432"/>
    <cellStyle name="Normal 8 3 4 7" xfId="40433"/>
    <cellStyle name="Normal 8 3 4 7 2" xfId="40434"/>
    <cellStyle name="Normal 8 3 4 7 3" xfId="40435"/>
    <cellStyle name="Normal 8 3 4 8" xfId="40436"/>
    <cellStyle name="Normal 8 3 4 8 2" xfId="40437"/>
    <cellStyle name="Normal 8 3 4 8 3" xfId="40438"/>
    <cellStyle name="Normal 8 3 4 9" xfId="40439"/>
    <cellStyle name="Normal 8 3 4 9 2" xfId="40440"/>
    <cellStyle name="Normal 8 3 4 9 3" xfId="40441"/>
    <cellStyle name="Normal 8 3 5" xfId="40442"/>
    <cellStyle name="Normal 8 3 5 2" xfId="40443"/>
    <cellStyle name="Normal 8 3 5 2 2" xfId="40444"/>
    <cellStyle name="Normal 8 3 5 2 2 2" xfId="40445"/>
    <cellStyle name="Normal 8 3 5 2 2 3" xfId="40446"/>
    <cellStyle name="Normal 8 3 5 2 3" xfId="40447"/>
    <cellStyle name="Normal 8 3 5 2 3 2" xfId="40448"/>
    <cellStyle name="Normal 8 3 5 2 3 3" xfId="40449"/>
    <cellStyle name="Normal 8 3 5 2 4" xfId="40450"/>
    <cellStyle name="Normal 8 3 5 2 4 2" xfId="40451"/>
    <cellStyle name="Normal 8 3 5 2 4 3" xfId="40452"/>
    <cellStyle name="Normal 8 3 5 2 5" xfId="40453"/>
    <cellStyle name="Normal 8 3 5 2 5 2" xfId="40454"/>
    <cellStyle name="Normal 8 3 5 2 5 3" xfId="40455"/>
    <cellStyle name="Normal 8 3 5 2 6" xfId="40456"/>
    <cellStyle name="Normal 8 3 5 2 7" xfId="40457"/>
    <cellStyle name="Normal 8 3 5 3" xfId="40458"/>
    <cellStyle name="Normal 8 3 5 3 2" xfId="40459"/>
    <cellStyle name="Normal 8 3 5 3 3" xfId="40460"/>
    <cellStyle name="Normal 8 3 5 4" xfId="40461"/>
    <cellStyle name="Normal 8 3 5 4 2" xfId="40462"/>
    <cellStyle name="Normal 8 3 5 4 3" xfId="40463"/>
    <cellStyle name="Normal 8 3 5 5" xfId="40464"/>
    <cellStyle name="Normal 8 3 5 5 2" xfId="40465"/>
    <cellStyle name="Normal 8 3 5 5 3" xfId="40466"/>
    <cellStyle name="Normal 8 3 5 6" xfId="40467"/>
    <cellStyle name="Normal 8 3 5 6 2" xfId="40468"/>
    <cellStyle name="Normal 8 3 5 6 3" xfId="40469"/>
    <cellStyle name="Normal 8 3 5 7" xfId="40470"/>
    <cellStyle name="Normal 8 3 5 8" xfId="40471"/>
    <cellStyle name="Normal 8 3 6" xfId="40472"/>
    <cellStyle name="Normal 8 3 6 2" xfId="40473"/>
    <cellStyle name="Normal 8 3 6 2 2" xfId="40474"/>
    <cellStyle name="Normal 8 3 6 2 2 2" xfId="40475"/>
    <cellStyle name="Normal 8 3 6 2 2 3" xfId="40476"/>
    <cellStyle name="Normal 8 3 6 2 3" xfId="40477"/>
    <cellStyle name="Normal 8 3 6 2 3 2" xfId="40478"/>
    <cellStyle name="Normal 8 3 6 2 3 3" xfId="40479"/>
    <cellStyle name="Normal 8 3 6 2 4" xfId="40480"/>
    <cellStyle name="Normal 8 3 6 2 4 2" xfId="40481"/>
    <cellStyle name="Normal 8 3 6 2 4 3" xfId="40482"/>
    <cellStyle name="Normal 8 3 6 2 5" xfId="40483"/>
    <cellStyle name="Normal 8 3 6 2 5 2" xfId="40484"/>
    <cellStyle name="Normal 8 3 6 2 5 3" xfId="40485"/>
    <cellStyle name="Normal 8 3 6 2 6" xfId="40486"/>
    <cellStyle name="Normal 8 3 6 2 7" xfId="40487"/>
    <cellStyle name="Normal 8 3 6 3" xfId="40488"/>
    <cellStyle name="Normal 8 3 6 3 2" xfId="40489"/>
    <cellStyle name="Normal 8 3 6 3 3" xfId="40490"/>
    <cellStyle name="Normal 8 3 6 4" xfId="40491"/>
    <cellStyle name="Normal 8 3 6 4 2" xfId="40492"/>
    <cellStyle name="Normal 8 3 6 4 3" xfId="40493"/>
    <cellStyle name="Normal 8 3 6 5" xfId="40494"/>
    <cellStyle name="Normal 8 3 6 5 2" xfId="40495"/>
    <cellStyle name="Normal 8 3 6 5 3" xfId="40496"/>
    <cellStyle name="Normal 8 3 6 6" xfId="40497"/>
    <cellStyle name="Normal 8 3 6 6 2" xfId="40498"/>
    <cellStyle name="Normal 8 3 6 6 3" xfId="40499"/>
    <cellStyle name="Normal 8 3 6 7" xfId="40500"/>
    <cellStyle name="Normal 8 3 6 8" xfId="40501"/>
    <cellStyle name="Normal 8 3 7" xfId="40502"/>
    <cellStyle name="Normal 8 3 7 2" xfId="40503"/>
    <cellStyle name="Normal 8 3 7 2 2" xfId="40504"/>
    <cellStyle name="Normal 8 3 7 2 3" xfId="40505"/>
    <cellStyle name="Normal 8 3 7 3" xfId="40506"/>
    <cellStyle name="Normal 8 3 7 3 2" xfId="40507"/>
    <cellStyle name="Normal 8 3 7 3 3" xfId="40508"/>
    <cellStyle name="Normal 8 3 7 4" xfId="40509"/>
    <cellStyle name="Normal 8 3 7 4 2" xfId="40510"/>
    <cellStyle name="Normal 8 3 7 4 3" xfId="40511"/>
    <cellStyle name="Normal 8 3 7 5" xfId="40512"/>
    <cellStyle name="Normal 8 3 7 5 2" xfId="40513"/>
    <cellStyle name="Normal 8 3 7 5 3" xfId="40514"/>
    <cellStyle name="Normal 8 3 7 6" xfId="40515"/>
    <cellStyle name="Normal 8 3 7 7" xfId="40516"/>
    <cellStyle name="Normal 8 3 8" xfId="40517"/>
    <cellStyle name="Normal 8 3 8 2" xfId="40518"/>
    <cellStyle name="Normal 8 3 8 2 2" xfId="40519"/>
    <cellStyle name="Normal 8 3 8 2 3" xfId="40520"/>
    <cellStyle name="Normal 8 3 8 3" xfId="40521"/>
    <cellStyle name="Normal 8 3 8 3 2" xfId="40522"/>
    <cellStyle name="Normal 8 3 8 3 3" xfId="40523"/>
    <cellStyle name="Normal 8 3 8 4" xfId="40524"/>
    <cellStyle name="Normal 8 3 8 4 2" xfId="40525"/>
    <cellStyle name="Normal 8 3 8 4 3" xfId="40526"/>
    <cellStyle name="Normal 8 3 8 5" xfId="40527"/>
    <cellStyle name="Normal 8 3 8 5 2" xfId="40528"/>
    <cellStyle name="Normal 8 3 8 5 3" xfId="40529"/>
    <cellStyle name="Normal 8 3 8 6" xfId="40530"/>
    <cellStyle name="Normal 8 3 8 7" xfId="40531"/>
    <cellStyle name="Normal 8 3 9" xfId="40532"/>
    <cellStyle name="Normal 8 3 9 2" xfId="40533"/>
    <cellStyle name="Normal 8 3 9 2 2" xfId="40534"/>
    <cellStyle name="Normal 8 3 9 2 3" xfId="40535"/>
    <cellStyle name="Normal 8 3 9 3" xfId="40536"/>
    <cellStyle name="Normal 8 3 9 3 2" xfId="40537"/>
    <cellStyle name="Normal 8 3 9 3 3" xfId="40538"/>
    <cellStyle name="Normal 8 3 9 4" xfId="40539"/>
    <cellStyle name="Normal 8 3 9 4 2" xfId="40540"/>
    <cellStyle name="Normal 8 3 9 4 3" xfId="40541"/>
    <cellStyle name="Normal 8 3 9 5" xfId="40542"/>
    <cellStyle name="Normal 8 3 9 5 2" xfId="40543"/>
    <cellStyle name="Normal 8 3 9 5 3" xfId="40544"/>
    <cellStyle name="Normal 8 3 9 6" xfId="40545"/>
    <cellStyle name="Normal 8 3 9 7" xfId="40546"/>
    <cellStyle name="Normal 8 4" xfId="1264"/>
    <cellStyle name="Normal 8 4 10" xfId="40547"/>
    <cellStyle name="Normal 8 4 10 2" xfId="40548"/>
    <cellStyle name="Normal 8 4 10 3" xfId="40549"/>
    <cellStyle name="Normal 8 4 11" xfId="40550"/>
    <cellStyle name="Normal 8 4 11 2" xfId="40551"/>
    <cellStyle name="Normal 8 4 11 3" xfId="40552"/>
    <cellStyle name="Normal 8 4 12" xfId="40553"/>
    <cellStyle name="Normal 8 4 12 2" xfId="40554"/>
    <cellStyle name="Normal 8 4 12 3" xfId="40555"/>
    <cellStyle name="Normal 8 4 13" xfId="40556"/>
    <cellStyle name="Normal 8 4 13 2" xfId="40557"/>
    <cellStyle name="Normal 8 4 13 3" xfId="40558"/>
    <cellStyle name="Normal 8 4 14" xfId="40559"/>
    <cellStyle name="Normal 8 4 15" xfId="40560"/>
    <cellStyle name="Normal 8 4 2" xfId="1265"/>
    <cellStyle name="Normal 8 4 2 10" xfId="40561"/>
    <cellStyle name="Normal 8 4 2 10 2" xfId="40562"/>
    <cellStyle name="Normal 8 4 2 10 3" xfId="40563"/>
    <cellStyle name="Normal 8 4 2 11" xfId="40564"/>
    <cellStyle name="Normal 8 4 2 11 2" xfId="40565"/>
    <cellStyle name="Normal 8 4 2 11 3" xfId="40566"/>
    <cellStyle name="Normal 8 4 2 12" xfId="40567"/>
    <cellStyle name="Normal 8 4 2 12 2" xfId="40568"/>
    <cellStyle name="Normal 8 4 2 12 3" xfId="40569"/>
    <cellStyle name="Normal 8 4 2 13" xfId="40570"/>
    <cellStyle name="Normal 8 4 2 14" xfId="40571"/>
    <cellStyle name="Normal 8 4 2 2" xfId="1266"/>
    <cellStyle name="Normal 8 4 2 2 10" xfId="40572"/>
    <cellStyle name="Normal 8 4 2 2 11" xfId="40573"/>
    <cellStyle name="Normal 8 4 2 2 2" xfId="40574"/>
    <cellStyle name="Normal 8 4 2 2 2 2" xfId="40575"/>
    <cellStyle name="Normal 8 4 2 2 2 2 2" xfId="40576"/>
    <cellStyle name="Normal 8 4 2 2 2 2 2 2" xfId="40577"/>
    <cellStyle name="Normal 8 4 2 2 2 2 2 3" xfId="40578"/>
    <cellStyle name="Normal 8 4 2 2 2 2 3" xfId="40579"/>
    <cellStyle name="Normal 8 4 2 2 2 2 3 2" xfId="40580"/>
    <cellStyle name="Normal 8 4 2 2 2 2 3 3" xfId="40581"/>
    <cellStyle name="Normal 8 4 2 2 2 2 4" xfId="40582"/>
    <cellStyle name="Normal 8 4 2 2 2 2 4 2" xfId="40583"/>
    <cellStyle name="Normal 8 4 2 2 2 2 4 3" xfId="40584"/>
    <cellStyle name="Normal 8 4 2 2 2 2 5" xfId="40585"/>
    <cellStyle name="Normal 8 4 2 2 2 2 5 2" xfId="40586"/>
    <cellStyle name="Normal 8 4 2 2 2 2 5 3" xfId="40587"/>
    <cellStyle name="Normal 8 4 2 2 2 2 6" xfId="40588"/>
    <cellStyle name="Normal 8 4 2 2 2 2 7" xfId="40589"/>
    <cellStyle name="Normal 8 4 2 2 2 3" xfId="40590"/>
    <cellStyle name="Normal 8 4 2 2 2 3 2" xfId="40591"/>
    <cellStyle name="Normal 8 4 2 2 2 3 3" xfId="40592"/>
    <cellStyle name="Normal 8 4 2 2 2 4" xfId="40593"/>
    <cellStyle name="Normal 8 4 2 2 2 4 2" xfId="40594"/>
    <cellStyle name="Normal 8 4 2 2 2 4 3" xfId="40595"/>
    <cellStyle name="Normal 8 4 2 2 2 5" xfId="40596"/>
    <cellStyle name="Normal 8 4 2 2 2 5 2" xfId="40597"/>
    <cellStyle name="Normal 8 4 2 2 2 5 3" xfId="40598"/>
    <cellStyle name="Normal 8 4 2 2 2 6" xfId="40599"/>
    <cellStyle name="Normal 8 4 2 2 2 6 2" xfId="40600"/>
    <cellStyle name="Normal 8 4 2 2 2 6 3" xfId="40601"/>
    <cellStyle name="Normal 8 4 2 2 2 7" xfId="40602"/>
    <cellStyle name="Normal 8 4 2 2 2 8" xfId="40603"/>
    <cellStyle name="Normal 8 4 2 2 3" xfId="40604"/>
    <cellStyle name="Normal 8 4 2 2 3 2" xfId="40605"/>
    <cellStyle name="Normal 8 4 2 2 3 2 2" xfId="40606"/>
    <cellStyle name="Normal 8 4 2 2 3 2 3" xfId="40607"/>
    <cellStyle name="Normal 8 4 2 2 3 3" xfId="40608"/>
    <cellStyle name="Normal 8 4 2 2 3 3 2" xfId="40609"/>
    <cellStyle name="Normal 8 4 2 2 3 3 3" xfId="40610"/>
    <cellStyle name="Normal 8 4 2 2 3 4" xfId="40611"/>
    <cellStyle name="Normal 8 4 2 2 3 4 2" xfId="40612"/>
    <cellStyle name="Normal 8 4 2 2 3 4 3" xfId="40613"/>
    <cellStyle name="Normal 8 4 2 2 3 5" xfId="40614"/>
    <cellStyle name="Normal 8 4 2 2 3 5 2" xfId="40615"/>
    <cellStyle name="Normal 8 4 2 2 3 5 3" xfId="40616"/>
    <cellStyle name="Normal 8 4 2 2 3 6" xfId="40617"/>
    <cellStyle name="Normal 8 4 2 2 3 7" xfId="40618"/>
    <cellStyle name="Normal 8 4 2 2 4" xfId="40619"/>
    <cellStyle name="Normal 8 4 2 2 4 2" xfId="40620"/>
    <cellStyle name="Normal 8 4 2 2 4 2 2" xfId="40621"/>
    <cellStyle name="Normal 8 4 2 2 4 2 3" xfId="40622"/>
    <cellStyle name="Normal 8 4 2 2 4 3" xfId="40623"/>
    <cellStyle name="Normal 8 4 2 2 4 3 2" xfId="40624"/>
    <cellStyle name="Normal 8 4 2 2 4 3 3" xfId="40625"/>
    <cellStyle name="Normal 8 4 2 2 4 4" xfId="40626"/>
    <cellStyle name="Normal 8 4 2 2 4 4 2" xfId="40627"/>
    <cellStyle name="Normal 8 4 2 2 4 4 3" xfId="40628"/>
    <cellStyle name="Normal 8 4 2 2 4 5" xfId="40629"/>
    <cellStyle name="Normal 8 4 2 2 4 5 2" xfId="40630"/>
    <cellStyle name="Normal 8 4 2 2 4 5 3" xfId="40631"/>
    <cellStyle name="Normal 8 4 2 2 4 6" xfId="40632"/>
    <cellStyle name="Normal 8 4 2 2 4 7" xfId="40633"/>
    <cellStyle name="Normal 8 4 2 2 5" xfId="40634"/>
    <cellStyle name="Normal 8 4 2 2 5 2" xfId="40635"/>
    <cellStyle name="Normal 8 4 2 2 5 2 2" xfId="40636"/>
    <cellStyle name="Normal 8 4 2 2 5 2 3" xfId="40637"/>
    <cellStyle name="Normal 8 4 2 2 5 3" xfId="40638"/>
    <cellStyle name="Normal 8 4 2 2 5 3 2" xfId="40639"/>
    <cellStyle name="Normal 8 4 2 2 5 3 3" xfId="40640"/>
    <cellStyle name="Normal 8 4 2 2 5 4" xfId="40641"/>
    <cellStyle name="Normal 8 4 2 2 5 4 2" xfId="40642"/>
    <cellStyle name="Normal 8 4 2 2 5 4 3" xfId="40643"/>
    <cellStyle name="Normal 8 4 2 2 5 5" xfId="40644"/>
    <cellStyle name="Normal 8 4 2 2 5 5 2" xfId="40645"/>
    <cellStyle name="Normal 8 4 2 2 5 5 3" xfId="40646"/>
    <cellStyle name="Normal 8 4 2 2 5 6" xfId="40647"/>
    <cellStyle name="Normal 8 4 2 2 5 7" xfId="40648"/>
    <cellStyle name="Normal 8 4 2 2 6" xfId="40649"/>
    <cellStyle name="Normal 8 4 2 2 6 2" xfId="40650"/>
    <cellStyle name="Normal 8 4 2 2 6 3" xfId="40651"/>
    <cellStyle name="Normal 8 4 2 2 7" xfId="40652"/>
    <cellStyle name="Normal 8 4 2 2 7 2" xfId="40653"/>
    <cellStyle name="Normal 8 4 2 2 7 3" xfId="40654"/>
    <cellStyle name="Normal 8 4 2 2 8" xfId="40655"/>
    <cellStyle name="Normal 8 4 2 2 8 2" xfId="40656"/>
    <cellStyle name="Normal 8 4 2 2 8 3" xfId="40657"/>
    <cellStyle name="Normal 8 4 2 2 9" xfId="40658"/>
    <cellStyle name="Normal 8 4 2 2 9 2" xfId="40659"/>
    <cellStyle name="Normal 8 4 2 2 9 3" xfId="40660"/>
    <cellStyle name="Normal 8 4 2 3" xfId="40661"/>
    <cellStyle name="Normal 8 4 2 3 2" xfId="40662"/>
    <cellStyle name="Normal 8 4 2 3 2 2" xfId="40663"/>
    <cellStyle name="Normal 8 4 2 3 2 2 2" xfId="40664"/>
    <cellStyle name="Normal 8 4 2 3 2 2 3" xfId="40665"/>
    <cellStyle name="Normal 8 4 2 3 2 3" xfId="40666"/>
    <cellStyle name="Normal 8 4 2 3 2 3 2" xfId="40667"/>
    <cellStyle name="Normal 8 4 2 3 2 3 3" xfId="40668"/>
    <cellStyle name="Normal 8 4 2 3 2 4" xfId="40669"/>
    <cellStyle name="Normal 8 4 2 3 2 4 2" xfId="40670"/>
    <cellStyle name="Normal 8 4 2 3 2 4 3" xfId="40671"/>
    <cellStyle name="Normal 8 4 2 3 2 5" xfId="40672"/>
    <cellStyle name="Normal 8 4 2 3 2 5 2" xfId="40673"/>
    <cellStyle name="Normal 8 4 2 3 2 5 3" xfId="40674"/>
    <cellStyle name="Normal 8 4 2 3 2 6" xfId="40675"/>
    <cellStyle name="Normal 8 4 2 3 2 7" xfId="40676"/>
    <cellStyle name="Normal 8 4 2 3 3" xfId="40677"/>
    <cellStyle name="Normal 8 4 2 3 3 2" xfId="40678"/>
    <cellStyle name="Normal 8 4 2 3 3 3" xfId="40679"/>
    <cellStyle name="Normal 8 4 2 3 4" xfId="40680"/>
    <cellStyle name="Normal 8 4 2 3 4 2" xfId="40681"/>
    <cellStyle name="Normal 8 4 2 3 4 3" xfId="40682"/>
    <cellStyle name="Normal 8 4 2 3 5" xfId="40683"/>
    <cellStyle name="Normal 8 4 2 3 5 2" xfId="40684"/>
    <cellStyle name="Normal 8 4 2 3 5 3" xfId="40685"/>
    <cellStyle name="Normal 8 4 2 3 6" xfId="40686"/>
    <cellStyle name="Normal 8 4 2 3 6 2" xfId="40687"/>
    <cellStyle name="Normal 8 4 2 3 6 3" xfId="40688"/>
    <cellStyle name="Normal 8 4 2 3 7" xfId="40689"/>
    <cellStyle name="Normal 8 4 2 3 8" xfId="40690"/>
    <cellStyle name="Normal 8 4 2 4" xfId="40691"/>
    <cellStyle name="Normal 8 4 2 4 2" xfId="40692"/>
    <cellStyle name="Normal 8 4 2 4 2 2" xfId="40693"/>
    <cellStyle name="Normal 8 4 2 4 2 2 2" xfId="40694"/>
    <cellStyle name="Normal 8 4 2 4 2 2 3" xfId="40695"/>
    <cellStyle name="Normal 8 4 2 4 2 3" xfId="40696"/>
    <cellStyle name="Normal 8 4 2 4 2 3 2" xfId="40697"/>
    <cellStyle name="Normal 8 4 2 4 2 3 3" xfId="40698"/>
    <cellStyle name="Normal 8 4 2 4 2 4" xfId="40699"/>
    <cellStyle name="Normal 8 4 2 4 2 4 2" xfId="40700"/>
    <cellStyle name="Normal 8 4 2 4 2 4 3" xfId="40701"/>
    <cellStyle name="Normal 8 4 2 4 2 5" xfId="40702"/>
    <cellStyle name="Normal 8 4 2 4 2 5 2" xfId="40703"/>
    <cellStyle name="Normal 8 4 2 4 2 5 3" xfId="40704"/>
    <cellStyle name="Normal 8 4 2 4 2 6" xfId="40705"/>
    <cellStyle name="Normal 8 4 2 4 2 7" xfId="40706"/>
    <cellStyle name="Normal 8 4 2 4 3" xfId="40707"/>
    <cellStyle name="Normal 8 4 2 4 3 2" xfId="40708"/>
    <cellStyle name="Normal 8 4 2 4 3 3" xfId="40709"/>
    <cellStyle name="Normal 8 4 2 4 4" xfId="40710"/>
    <cellStyle name="Normal 8 4 2 4 4 2" xfId="40711"/>
    <cellStyle name="Normal 8 4 2 4 4 3" xfId="40712"/>
    <cellStyle name="Normal 8 4 2 4 5" xfId="40713"/>
    <cellStyle name="Normal 8 4 2 4 5 2" xfId="40714"/>
    <cellStyle name="Normal 8 4 2 4 5 3" xfId="40715"/>
    <cellStyle name="Normal 8 4 2 4 6" xfId="40716"/>
    <cellStyle name="Normal 8 4 2 4 6 2" xfId="40717"/>
    <cellStyle name="Normal 8 4 2 4 6 3" xfId="40718"/>
    <cellStyle name="Normal 8 4 2 4 7" xfId="40719"/>
    <cellStyle name="Normal 8 4 2 4 8" xfId="40720"/>
    <cellStyle name="Normal 8 4 2 5" xfId="40721"/>
    <cellStyle name="Normal 8 4 2 5 2" xfId="40722"/>
    <cellStyle name="Normal 8 4 2 5 2 2" xfId="40723"/>
    <cellStyle name="Normal 8 4 2 5 2 3" xfId="40724"/>
    <cellStyle name="Normal 8 4 2 5 3" xfId="40725"/>
    <cellStyle name="Normal 8 4 2 5 3 2" xfId="40726"/>
    <cellStyle name="Normal 8 4 2 5 3 3" xfId="40727"/>
    <cellStyle name="Normal 8 4 2 5 4" xfId="40728"/>
    <cellStyle name="Normal 8 4 2 5 4 2" xfId="40729"/>
    <cellStyle name="Normal 8 4 2 5 4 3" xfId="40730"/>
    <cellStyle name="Normal 8 4 2 5 5" xfId="40731"/>
    <cellStyle name="Normal 8 4 2 5 5 2" xfId="40732"/>
    <cellStyle name="Normal 8 4 2 5 5 3" xfId="40733"/>
    <cellStyle name="Normal 8 4 2 5 6" xfId="40734"/>
    <cellStyle name="Normal 8 4 2 5 7" xfId="40735"/>
    <cellStyle name="Normal 8 4 2 6" xfId="40736"/>
    <cellStyle name="Normal 8 4 2 6 2" xfId="40737"/>
    <cellStyle name="Normal 8 4 2 6 2 2" xfId="40738"/>
    <cellStyle name="Normal 8 4 2 6 2 3" xfId="40739"/>
    <cellStyle name="Normal 8 4 2 6 3" xfId="40740"/>
    <cellStyle name="Normal 8 4 2 6 3 2" xfId="40741"/>
    <cellStyle name="Normal 8 4 2 6 3 3" xfId="40742"/>
    <cellStyle name="Normal 8 4 2 6 4" xfId="40743"/>
    <cellStyle name="Normal 8 4 2 6 4 2" xfId="40744"/>
    <cellStyle name="Normal 8 4 2 6 4 3" xfId="40745"/>
    <cellStyle name="Normal 8 4 2 6 5" xfId="40746"/>
    <cellStyle name="Normal 8 4 2 6 5 2" xfId="40747"/>
    <cellStyle name="Normal 8 4 2 6 5 3" xfId="40748"/>
    <cellStyle name="Normal 8 4 2 6 6" xfId="40749"/>
    <cellStyle name="Normal 8 4 2 6 7" xfId="40750"/>
    <cellStyle name="Normal 8 4 2 7" xfId="40751"/>
    <cellStyle name="Normal 8 4 2 7 2" xfId="40752"/>
    <cellStyle name="Normal 8 4 2 7 2 2" xfId="40753"/>
    <cellStyle name="Normal 8 4 2 7 2 3" xfId="40754"/>
    <cellStyle name="Normal 8 4 2 7 3" xfId="40755"/>
    <cellStyle name="Normal 8 4 2 7 3 2" xfId="40756"/>
    <cellStyle name="Normal 8 4 2 7 3 3" xfId="40757"/>
    <cellStyle name="Normal 8 4 2 7 4" xfId="40758"/>
    <cellStyle name="Normal 8 4 2 7 4 2" xfId="40759"/>
    <cellStyle name="Normal 8 4 2 7 4 3" xfId="40760"/>
    <cellStyle name="Normal 8 4 2 7 5" xfId="40761"/>
    <cellStyle name="Normal 8 4 2 7 5 2" xfId="40762"/>
    <cellStyle name="Normal 8 4 2 7 5 3" xfId="40763"/>
    <cellStyle name="Normal 8 4 2 7 6" xfId="40764"/>
    <cellStyle name="Normal 8 4 2 7 7" xfId="40765"/>
    <cellStyle name="Normal 8 4 2 8" xfId="40766"/>
    <cellStyle name="Normal 8 4 2 8 2" xfId="40767"/>
    <cellStyle name="Normal 8 4 2 8 2 2" xfId="40768"/>
    <cellStyle name="Normal 8 4 2 8 2 3" xfId="40769"/>
    <cellStyle name="Normal 8 4 2 8 3" xfId="40770"/>
    <cellStyle name="Normal 8 4 2 8 3 2" xfId="40771"/>
    <cellStyle name="Normal 8 4 2 8 3 3" xfId="40772"/>
    <cellStyle name="Normal 8 4 2 8 4" xfId="40773"/>
    <cellStyle name="Normal 8 4 2 8 4 2" xfId="40774"/>
    <cellStyle name="Normal 8 4 2 8 4 3" xfId="40775"/>
    <cellStyle name="Normal 8 4 2 8 5" xfId="40776"/>
    <cellStyle name="Normal 8 4 2 8 5 2" xfId="40777"/>
    <cellStyle name="Normal 8 4 2 8 5 3" xfId="40778"/>
    <cellStyle name="Normal 8 4 2 8 6" xfId="40779"/>
    <cellStyle name="Normal 8 4 2 8 7" xfId="40780"/>
    <cellStyle name="Normal 8 4 2 9" xfId="40781"/>
    <cellStyle name="Normal 8 4 2 9 2" xfId="40782"/>
    <cellStyle name="Normal 8 4 2 9 3" xfId="40783"/>
    <cellStyle name="Normal 8 4 3" xfId="1267"/>
    <cellStyle name="Normal 8 4 3 10" xfId="40784"/>
    <cellStyle name="Normal 8 4 3 11" xfId="40785"/>
    <cellStyle name="Normal 8 4 3 2" xfId="40786"/>
    <cellStyle name="Normal 8 4 3 2 2" xfId="40787"/>
    <cellStyle name="Normal 8 4 3 2 2 2" xfId="40788"/>
    <cellStyle name="Normal 8 4 3 2 2 2 2" xfId="40789"/>
    <cellStyle name="Normal 8 4 3 2 2 2 3" xfId="40790"/>
    <cellStyle name="Normal 8 4 3 2 2 3" xfId="40791"/>
    <cellStyle name="Normal 8 4 3 2 2 3 2" xfId="40792"/>
    <cellStyle name="Normal 8 4 3 2 2 3 3" xfId="40793"/>
    <cellStyle name="Normal 8 4 3 2 2 4" xfId="40794"/>
    <cellStyle name="Normal 8 4 3 2 2 4 2" xfId="40795"/>
    <cellStyle name="Normal 8 4 3 2 2 4 3" xfId="40796"/>
    <cellStyle name="Normal 8 4 3 2 2 5" xfId="40797"/>
    <cellStyle name="Normal 8 4 3 2 2 5 2" xfId="40798"/>
    <cellStyle name="Normal 8 4 3 2 2 5 3" xfId="40799"/>
    <cellStyle name="Normal 8 4 3 2 2 6" xfId="40800"/>
    <cellStyle name="Normal 8 4 3 2 2 7" xfId="40801"/>
    <cellStyle name="Normal 8 4 3 2 3" xfId="40802"/>
    <cellStyle name="Normal 8 4 3 2 3 2" xfId="40803"/>
    <cellStyle name="Normal 8 4 3 2 3 3" xfId="40804"/>
    <cellStyle name="Normal 8 4 3 2 4" xfId="40805"/>
    <cellStyle name="Normal 8 4 3 2 4 2" xfId="40806"/>
    <cellStyle name="Normal 8 4 3 2 4 3" xfId="40807"/>
    <cellStyle name="Normal 8 4 3 2 5" xfId="40808"/>
    <cellStyle name="Normal 8 4 3 2 5 2" xfId="40809"/>
    <cellStyle name="Normal 8 4 3 2 5 3" xfId="40810"/>
    <cellStyle name="Normal 8 4 3 2 6" xfId="40811"/>
    <cellStyle name="Normal 8 4 3 2 6 2" xfId="40812"/>
    <cellStyle name="Normal 8 4 3 2 6 3" xfId="40813"/>
    <cellStyle name="Normal 8 4 3 2 7" xfId="40814"/>
    <cellStyle name="Normal 8 4 3 2 8" xfId="40815"/>
    <cellStyle name="Normal 8 4 3 3" xfId="40816"/>
    <cellStyle name="Normal 8 4 3 3 2" xfId="40817"/>
    <cellStyle name="Normal 8 4 3 3 2 2" xfId="40818"/>
    <cellStyle name="Normal 8 4 3 3 2 3" xfId="40819"/>
    <cellStyle name="Normal 8 4 3 3 3" xfId="40820"/>
    <cellStyle name="Normal 8 4 3 3 3 2" xfId="40821"/>
    <cellStyle name="Normal 8 4 3 3 3 3" xfId="40822"/>
    <cellStyle name="Normal 8 4 3 3 4" xfId="40823"/>
    <cellStyle name="Normal 8 4 3 3 4 2" xfId="40824"/>
    <cellStyle name="Normal 8 4 3 3 4 3" xfId="40825"/>
    <cellStyle name="Normal 8 4 3 3 5" xfId="40826"/>
    <cellStyle name="Normal 8 4 3 3 5 2" xfId="40827"/>
    <cellStyle name="Normal 8 4 3 3 5 3" xfId="40828"/>
    <cellStyle name="Normal 8 4 3 3 6" xfId="40829"/>
    <cellStyle name="Normal 8 4 3 3 7" xfId="40830"/>
    <cellStyle name="Normal 8 4 3 4" xfId="40831"/>
    <cellStyle name="Normal 8 4 3 4 2" xfId="40832"/>
    <cellStyle name="Normal 8 4 3 4 2 2" xfId="40833"/>
    <cellStyle name="Normal 8 4 3 4 2 3" xfId="40834"/>
    <cellStyle name="Normal 8 4 3 4 3" xfId="40835"/>
    <cellStyle name="Normal 8 4 3 4 3 2" xfId="40836"/>
    <cellStyle name="Normal 8 4 3 4 3 3" xfId="40837"/>
    <cellStyle name="Normal 8 4 3 4 4" xfId="40838"/>
    <cellStyle name="Normal 8 4 3 4 4 2" xfId="40839"/>
    <cellStyle name="Normal 8 4 3 4 4 3" xfId="40840"/>
    <cellStyle name="Normal 8 4 3 4 5" xfId="40841"/>
    <cellStyle name="Normal 8 4 3 4 5 2" xfId="40842"/>
    <cellStyle name="Normal 8 4 3 4 5 3" xfId="40843"/>
    <cellStyle name="Normal 8 4 3 4 6" xfId="40844"/>
    <cellStyle name="Normal 8 4 3 4 7" xfId="40845"/>
    <cellStyle name="Normal 8 4 3 5" xfId="40846"/>
    <cellStyle name="Normal 8 4 3 5 2" xfId="40847"/>
    <cellStyle name="Normal 8 4 3 5 2 2" xfId="40848"/>
    <cellStyle name="Normal 8 4 3 5 2 3" xfId="40849"/>
    <cellStyle name="Normal 8 4 3 5 3" xfId="40850"/>
    <cellStyle name="Normal 8 4 3 5 3 2" xfId="40851"/>
    <cellStyle name="Normal 8 4 3 5 3 3" xfId="40852"/>
    <cellStyle name="Normal 8 4 3 5 4" xfId="40853"/>
    <cellStyle name="Normal 8 4 3 5 4 2" xfId="40854"/>
    <cellStyle name="Normal 8 4 3 5 4 3" xfId="40855"/>
    <cellStyle name="Normal 8 4 3 5 5" xfId="40856"/>
    <cellStyle name="Normal 8 4 3 5 5 2" xfId="40857"/>
    <cellStyle name="Normal 8 4 3 5 5 3" xfId="40858"/>
    <cellStyle name="Normal 8 4 3 5 6" xfId="40859"/>
    <cellStyle name="Normal 8 4 3 5 7" xfId="40860"/>
    <cellStyle name="Normal 8 4 3 6" xfId="40861"/>
    <cellStyle name="Normal 8 4 3 6 2" xfId="40862"/>
    <cellStyle name="Normal 8 4 3 6 3" xfId="40863"/>
    <cellStyle name="Normal 8 4 3 7" xfId="40864"/>
    <cellStyle name="Normal 8 4 3 7 2" xfId="40865"/>
    <cellStyle name="Normal 8 4 3 7 3" xfId="40866"/>
    <cellStyle name="Normal 8 4 3 8" xfId="40867"/>
    <cellStyle name="Normal 8 4 3 8 2" xfId="40868"/>
    <cellStyle name="Normal 8 4 3 8 3" xfId="40869"/>
    <cellStyle name="Normal 8 4 3 9" xfId="40870"/>
    <cellStyle name="Normal 8 4 3 9 2" xfId="40871"/>
    <cellStyle name="Normal 8 4 3 9 3" xfId="40872"/>
    <cellStyle name="Normal 8 4 4" xfId="40873"/>
    <cellStyle name="Normal 8 4 4 2" xfId="40874"/>
    <cellStyle name="Normal 8 4 4 2 2" xfId="40875"/>
    <cellStyle name="Normal 8 4 4 2 2 2" xfId="40876"/>
    <cellStyle name="Normal 8 4 4 2 2 3" xfId="40877"/>
    <cellStyle name="Normal 8 4 4 2 3" xfId="40878"/>
    <cellStyle name="Normal 8 4 4 2 3 2" xfId="40879"/>
    <cellStyle name="Normal 8 4 4 2 3 3" xfId="40880"/>
    <cellStyle name="Normal 8 4 4 2 4" xfId="40881"/>
    <cellStyle name="Normal 8 4 4 2 4 2" xfId="40882"/>
    <cellStyle name="Normal 8 4 4 2 4 3" xfId="40883"/>
    <cellStyle name="Normal 8 4 4 2 5" xfId="40884"/>
    <cellStyle name="Normal 8 4 4 2 5 2" xfId="40885"/>
    <cellStyle name="Normal 8 4 4 2 5 3" xfId="40886"/>
    <cellStyle name="Normal 8 4 4 2 6" xfId="40887"/>
    <cellStyle name="Normal 8 4 4 2 7" xfId="40888"/>
    <cellStyle name="Normal 8 4 4 3" xfId="40889"/>
    <cellStyle name="Normal 8 4 4 3 2" xfId="40890"/>
    <cellStyle name="Normal 8 4 4 3 3" xfId="40891"/>
    <cellStyle name="Normal 8 4 4 4" xfId="40892"/>
    <cellStyle name="Normal 8 4 4 4 2" xfId="40893"/>
    <cellStyle name="Normal 8 4 4 4 3" xfId="40894"/>
    <cellStyle name="Normal 8 4 4 5" xfId="40895"/>
    <cellStyle name="Normal 8 4 4 5 2" xfId="40896"/>
    <cellStyle name="Normal 8 4 4 5 3" xfId="40897"/>
    <cellStyle name="Normal 8 4 4 6" xfId="40898"/>
    <cellStyle name="Normal 8 4 4 6 2" xfId="40899"/>
    <cellStyle name="Normal 8 4 4 6 3" xfId="40900"/>
    <cellStyle name="Normal 8 4 4 7" xfId="40901"/>
    <cellStyle name="Normal 8 4 4 8" xfId="40902"/>
    <cellStyle name="Normal 8 4 5" xfId="40903"/>
    <cellStyle name="Normal 8 4 5 2" xfId="40904"/>
    <cellStyle name="Normal 8 4 5 2 2" xfId="40905"/>
    <cellStyle name="Normal 8 4 5 2 2 2" xfId="40906"/>
    <cellStyle name="Normal 8 4 5 2 2 3" xfId="40907"/>
    <cellStyle name="Normal 8 4 5 2 3" xfId="40908"/>
    <cellStyle name="Normal 8 4 5 2 3 2" xfId="40909"/>
    <cellStyle name="Normal 8 4 5 2 3 3" xfId="40910"/>
    <cellStyle name="Normal 8 4 5 2 4" xfId="40911"/>
    <cellStyle name="Normal 8 4 5 2 4 2" xfId="40912"/>
    <cellStyle name="Normal 8 4 5 2 4 3" xfId="40913"/>
    <cellStyle name="Normal 8 4 5 2 5" xfId="40914"/>
    <cellStyle name="Normal 8 4 5 2 5 2" xfId="40915"/>
    <cellStyle name="Normal 8 4 5 2 5 3" xfId="40916"/>
    <cellStyle name="Normal 8 4 5 2 6" xfId="40917"/>
    <cellStyle name="Normal 8 4 5 2 7" xfId="40918"/>
    <cellStyle name="Normal 8 4 5 3" xfId="40919"/>
    <cellStyle name="Normal 8 4 5 3 2" xfId="40920"/>
    <cellStyle name="Normal 8 4 5 3 3" xfId="40921"/>
    <cellStyle name="Normal 8 4 5 4" xfId="40922"/>
    <cellStyle name="Normal 8 4 5 4 2" xfId="40923"/>
    <cellStyle name="Normal 8 4 5 4 3" xfId="40924"/>
    <cellStyle name="Normal 8 4 5 5" xfId="40925"/>
    <cellStyle name="Normal 8 4 5 5 2" xfId="40926"/>
    <cellStyle name="Normal 8 4 5 5 3" xfId="40927"/>
    <cellStyle name="Normal 8 4 5 6" xfId="40928"/>
    <cellStyle name="Normal 8 4 5 6 2" xfId="40929"/>
    <cellStyle name="Normal 8 4 5 6 3" xfId="40930"/>
    <cellStyle name="Normal 8 4 5 7" xfId="40931"/>
    <cellStyle name="Normal 8 4 5 8" xfId="40932"/>
    <cellStyle name="Normal 8 4 6" xfId="40933"/>
    <cellStyle name="Normal 8 4 6 2" xfId="40934"/>
    <cellStyle name="Normal 8 4 6 2 2" xfId="40935"/>
    <cellStyle name="Normal 8 4 6 2 3" xfId="40936"/>
    <cellStyle name="Normal 8 4 6 3" xfId="40937"/>
    <cellStyle name="Normal 8 4 6 3 2" xfId="40938"/>
    <cellStyle name="Normal 8 4 6 3 3" xfId="40939"/>
    <cellStyle name="Normal 8 4 6 4" xfId="40940"/>
    <cellStyle name="Normal 8 4 6 4 2" xfId="40941"/>
    <cellStyle name="Normal 8 4 6 4 3" xfId="40942"/>
    <cellStyle name="Normal 8 4 6 5" xfId="40943"/>
    <cellStyle name="Normal 8 4 6 5 2" xfId="40944"/>
    <cellStyle name="Normal 8 4 6 5 3" xfId="40945"/>
    <cellStyle name="Normal 8 4 6 6" xfId="40946"/>
    <cellStyle name="Normal 8 4 6 7" xfId="40947"/>
    <cellStyle name="Normal 8 4 7" xfId="40948"/>
    <cellStyle name="Normal 8 4 7 2" xfId="40949"/>
    <cellStyle name="Normal 8 4 7 2 2" xfId="40950"/>
    <cellStyle name="Normal 8 4 7 2 3" xfId="40951"/>
    <cellStyle name="Normal 8 4 7 3" xfId="40952"/>
    <cellStyle name="Normal 8 4 7 3 2" xfId="40953"/>
    <cellStyle name="Normal 8 4 7 3 3" xfId="40954"/>
    <cellStyle name="Normal 8 4 7 4" xfId="40955"/>
    <cellStyle name="Normal 8 4 7 4 2" xfId="40956"/>
    <cellStyle name="Normal 8 4 7 4 3" xfId="40957"/>
    <cellStyle name="Normal 8 4 7 5" xfId="40958"/>
    <cellStyle name="Normal 8 4 7 5 2" xfId="40959"/>
    <cellStyle name="Normal 8 4 7 5 3" xfId="40960"/>
    <cellStyle name="Normal 8 4 7 6" xfId="40961"/>
    <cellStyle name="Normal 8 4 7 7" xfId="40962"/>
    <cellStyle name="Normal 8 4 8" xfId="40963"/>
    <cellStyle name="Normal 8 4 8 2" xfId="40964"/>
    <cellStyle name="Normal 8 4 8 2 2" xfId="40965"/>
    <cellStyle name="Normal 8 4 8 2 3" xfId="40966"/>
    <cellStyle name="Normal 8 4 8 3" xfId="40967"/>
    <cellStyle name="Normal 8 4 8 3 2" xfId="40968"/>
    <cellStyle name="Normal 8 4 8 3 3" xfId="40969"/>
    <cellStyle name="Normal 8 4 8 4" xfId="40970"/>
    <cellStyle name="Normal 8 4 8 4 2" xfId="40971"/>
    <cellStyle name="Normal 8 4 8 4 3" xfId="40972"/>
    <cellStyle name="Normal 8 4 8 5" xfId="40973"/>
    <cellStyle name="Normal 8 4 8 5 2" xfId="40974"/>
    <cellStyle name="Normal 8 4 8 5 3" xfId="40975"/>
    <cellStyle name="Normal 8 4 8 6" xfId="40976"/>
    <cellStyle name="Normal 8 4 8 7" xfId="40977"/>
    <cellStyle name="Normal 8 4 9" xfId="40978"/>
    <cellStyle name="Normal 8 4 9 2" xfId="40979"/>
    <cellStyle name="Normal 8 4 9 2 2" xfId="40980"/>
    <cellStyle name="Normal 8 4 9 2 3" xfId="40981"/>
    <cellStyle name="Normal 8 4 9 3" xfId="40982"/>
    <cellStyle name="Normal 8 4 9 3 2" xfId="40983"/>
    <cellStyle name="Normal 8 4 9 3 3" xfId="40984"/>
    <cellStyle name="Normal 8 4 9 4" xfId="40985"/>
    <cellStyle name="Normal 8 4 9 4 2" xfId="40986"/>
    <cellStyle name="Normal 8 4 9 4 3" xfId="40987"/>
    <cellStyle name="Normal 8 4 9 5" xfId="40988"/>
    <cellStyle name="Normal 8 4 9 5 2" xfId="40989"/>
    <cellStyle name="Normal 8 4 9 5 3" xfId="40990"/>
    <cellStyle name="Normal 8 4 9 6" xfId="40991"/>
    <cellStyle name="Normal 8 4 9 7" xfId="40992"/>
    <cellStyle name="Normal 8 5" xfId="1268"/>
    <cellStyle name="Normal 8 5 10" xfId="40993"/>
    <cellStyle name="Normal 8 5 10 2" xfId="40994"/>
    <cellStyle name="Normal 8 5 10 3" xfId="40995"/>
    <cellStyle name="Normal 8 5 11" xfId="40996"/>
    <cellStyle name="Normal 8 5 11 2" xfId="40997"/>
    <cellStyle name="Normal 8 5 11 3" xfId="40998"/>
    <cellStyle name="Normal 8 5 12" xfId="40999"/>
    <cellStyle name="Normal 8 5 12 2" xfId="41000"/>
    <cellStyle name="Normal 8 5 12 3" xfId="41001"/>
    <cellStyle name="Normal 8 5 13" xfId="41002"/>
    <cellStyle name="Normal 8 5 14" xfId="41003"/>
    <cellStyle name="Normal 8 5 2" xfId="1269"/>
    <cellStyle name="Normal 8 5 2 10" xfId="41004"/>
    <cellStyle name="Normal 8 5 2 11" xfId="41005"/>
    <cellStyle name="Normal 8 5 2 2" xfId="41006"/>
    <cellStyle name="Normal 8 5 2 2 2" xfId="41007"/>
    <cellStyle name="Normal 8 5 2 2 2 2" xfId="41008"/>
    <cellStyle name="Normal 8 5 2 2 2 2 2" xfId="41009"/>
    <cellStyle name="Normal 8 5 2 2 2 2 3" xfId="41010"/>
    <cellStyle name="Normal 8 5 2 2 2 3" xfId="41011"/>
    <cellStyle name="Normal 8 5 2 2 2 3 2" xfId="41012"/>
    <cellStyle name="Normal 8 5 2 2 2 3 3" xfId="41013"/>
    <cellStyle name="Normal 8 5 2 2 2 4" xfId="41014"/>
    <cellStyle name="Normal 8 5 2 2 2 4 2" xfId="41015"/>
    <cellStyle name="Normal 8 5 2 2 2 4 3" xfId="41016"/>
    <cellStyle name="Normal 8 5 2 2 2 5" xfId="41017"/>
    <cellStyle name="Normal 8 5 2 2 2 5 2" xfId="41018"/>
    <cellStyle name="Normal 8 5 2 2 2 5 3" xfId="41019"/>
    <cellStyle name="Normal 8 5 2 2 2 6" xfId="41020"/>
    <cellStyle name="Normal 8 5 2 2 2 7" xfId="41021"/>
    <cellStyle name="Normal 8 5 2 2 3" xfId="41022"/>
    <cellStyle name="Normal 8 5 2 2 3 2" xfId="41023"/>
    <cellStyle name="Normal 8 5 2 2 3 3" xfId="41024"/>
    <cellStyle name="Normal 8 5 2 2 4" xfId="41025"/>
    <cellStyle name="Normal 8 5 2 2 4 2" xfId="41026"/>
    <cellStyle name="Normal 8 5 2 2 4 3" xfId="41027"/>
    <cellStyle name="Normal 8 5 2 2 5" xfId="41028"/>
    <cellStyle name="Normal 8 5 2 2 5 2" xfId="41029"/>
    <cellStyle name="Normal 8 5 2 2 5 3" xfId="41030"/>
    <cellStyle name="Normal 8 5 2 2 6" xfId="41031"/>
    <cellStyle name="Normal 8 5 2 2 6 2" xfId="41032"/>
    <cellStyle name="Normal 8 5 2 2 6 3" xfId="41033"/>
    <cellStyle name="Normal 8 5 2 2 7" xfId="41034"/>
    <cellStyle name="Normal 8 5 2 2 8" xfId="41035"/>
    <cellStyle name="Normal 8 5 2 3" xfId="41036"/>
    <cellStyle name="Normal 8 5 2 3 2" xfId="41037"/>
    <cellStyle name="Normal 8 5 2 3 2 2" xfId="41038"/>
    <cellStyle name="Normal 8 5 2 3 2 3" xfId="41039"/>
    <cellStyle name="Normal 8 5 2 3 3" xfId="41040"/>
    <cellStyle name="Normal 8 5 2 3 3 2" xfId="41041"/>
    <cellStyle name="Normal 8 5 2 3 3 3" xfId="41042"/>
    <cellStyle name="Normal 8 5 2 3 4" xfId="41043"/>
    <cellStyle name="Normal 8 5 2 3 4 2" xfId="41044"/>
    <cellStyle name="Normal 8 5 2 3 4 3" xfId="41045"/>
    <cellStyle name="Normal 8 5 2 3 5" xfId="41046"/>
    <cellStyle name="Normal 8 5 2 3 5 2" xfId="41047"/>
    <cellStyle name="Normal 8 5 2 3 5 3" xfId="41048"/>
    <cellStyle name="Normal 8 5 2 3 6" xfId="41049"/>
    <cellStyle name="Normal 8 5 2 3 7" xfId="41050"/>
    <cellStyle name="Normal 8 5 2 4" xfId="41051"/>
    <cellStyle name="Normal 8 5 2 4 2" xfId="41052"/>
    <cellStyle name="Normal 8 5 2 4 2 2" xfId="41053"/>
    <cellStyle name="Normal 8 5 2 4 2 3" xfId="41054"/>
    <cellStyle name="Normal 8 5 2 4 3" xfId="41055"/>
    <cellStyle name="Normal 8 5 2 4 3 2" xfId="41056"/>
    <cellStyle name="Normal 8 5 2 4 3 3" xfId="41057"/>
    <cellStyle name="Normal 8 5 2 4 4" xfId="41058"/>
    <cellStyle name="Normal 8 5 2 4 4 2" xfId="41059"/>
    <cellStyle name="Normal 8 5 2 4 4 3" xfId="41060"/>
    <cellStyle name="Normal 8 5 2 4 5" xfId="41061"/>
    <cellStyle name="Normal 8 5 2 4 5 2" xfId="41062"/>
    <cellStyle name="Normal 8 5 2 4 5 3" xfId="41063"/>
    <cellStyle name="Normal 8 5 2 4 6" xfId="41064"/>
    <cellStyle name="Normal 8 5 2 4 7" xfId="41065"/>
    <cellStyle name="Normal 8 5 2 5" xfId="41066"/>
    <cellStyle name="Normal 8 5 2 5 2" xfId="41067"/>
    <cellStyle name="Normal 8 5 2 5 2 2" xfId="41068"/>
    <cellStyle name="Normal 8 5 2 5 2 3" xfId="41069"/>
    <cellStyle name="Normal 8 5 2 5 3" xfId="41070"/>
    <cellStyle name="Normal 8 5 2 5 3 2" xfId="41071"/>
    <cellStyle name="Normal 8 5 2 5 3 3" xfId="41072"/>
    <cellStyle name="Normal 8 5 2 5 4" xfId="41073"/>
    <cellStyle name="Normal 8 5 2 5 4 2" xfId="41074"/>
    <cellStyle name="Normal 8 5 2 5 4 3" xfId="41075"/>
    <cellStyle name="Normal 8 5 2 5 5" xfId="41076"/>
    <cellStyle name="Normal 8 5 2 5 5 2" xfId="41077"/>
    <cellStyle name="Normal 8 5 2 5 5 3" xfId="41078"/>
    <cellStyle name="Normal 8 5 2 5 6" xfId="41079"/>
    <cellStyle name="Normal 8 5 2 5 7" xfId="41080"/>
    <cellStyle name="Normal 8 5 2 6" xfId="41081"/>
    <cellStyle name="Normal 8 5 2 6 2" xfId="41082"/>
    <cellStyle name="Normal 8 5 2 6 3" xfId="41083"/>
    <cellStyle name="Normal 8 5 2 7" xfId="41084"/>
    <cellStyle name="Normal 8 5 2 7 2" xfId="41085"/>
    <cellStyle name="Normal 8 5 2 7 3" xfId="41086"/>
    <cellStyle name="Normal 8 5 2 8" xfId="41087"/>
    <cellStyle name="Normal 8 5 2 8 2" xfId="41088"/>
    <cellStyle name="Normal 8 5 2 8 3" xfId="41089"/>
    <cellStyle name="Normal 8 5 2 9" xfId="41090"/>
    <cellStyle name="Normal 8 5 2 9 2" xfId="41091"/>
    <cellStyle name="Normal 8 5 2 9 3" xfId="41092"/>
    <cellStyle name="Normal 8 5 3" xfId="41093"/>
    <cellStyle name="Normal 8 5 3 2" xfId="41094"/>
    <cellStyle name="Normal 8 5 3 2 2" xfId="41095"/>
    <cellStyle name="Normal 8 5 3 2 2 2" xfId="41096"/>
    <cellStyle name="Normal 8 5 3 2 2 3" xfId="41097"/>
    <cellStyle name="Normal 8 5 3 2 3" xfId="41098"/>
    <cellStyle name="Normal 8 5 3 2 3 2" xfId="41099"/>
    <cellStyle name="Normal 8 5 3 2 3 3" xfId="41100"/>
    <cellStyle name="Normal 8 5 3 2 4" xfId="41101"/>
    <cellStyle name="Normal 8 5 3 2 4 2" xfId="41102"/>
    <cellStyle name="Normal 8 5 3 2 4 3" xfId="41103"/>
    <cellStyle name="Normal 8 5 3 2 5" xfId="41104"/>
    <cellStyle name="Normal 8 5 3 2 5 2" xfId="41105"/>
    <cellStyle name="Normal 8 5 3 2 5 3" xfId="41106"/>
    <cellStyle name="Normal 8 5 3 2 6" xfId="41107"/>
    <cellStyle name="Normal 8 5 3 2 7" xfId="41108"/>
    <cellStyle name="Normal 8 5 3 3" xfId="41109"/>
    <cellStyle name="Normal 8 5 3 3 2" xfId="41110"/>
    <cellStyle name="Normal 8 5 3 3 3" xfId="41111"/>
    <cellStyle name="Normal 8 5 3 4" xfId="41112"/>
    <cellStyle name="Normal 8 5 3 4 2" xfId="41113"/>
    <cellStyle name="Normal 8 5 3 4 3" xfId="41114"/>
    <cellStyle name="Normal 8 5 3 5" xfId="41115"/>
    <cellStyle name="Normal 8 5 3 5 2" xfId="41116"/>
    <cellStyle name="Normal 8 5 3 5 3" xfId="41117"/>
    <cellStyle name="Normal 8 5 3 6" xfId="41118"/>
    <cellStyle name="Normal 8 5 3 6 2" xfId="41119"/>
    <cellStyle name="Normal 8 5 3 6 3" xfId="41120"/>
    <cellStyle name="Normal 8 5 3 7" xfId="41121"/>
    <cellStyle name="Normal 8 5 3 8" xfId="41122"/>
    <cellStyle name="Normal 8 5 4" xfId="41123"/>
    <cellStyle name="Normal 8 5 4 2" xfId="41124"/>
    <cellStyle name="Normal 8 5 4 2 2" xfId="41125"/>
    <cellStyle name="Normal 8 5 4 2 2 2" xfId="41126"/>
    <cellStyle name="Normal 8 5 4 2 2 3" xfId="41127"/>
    <cellStyle name="Normal 8 5 4 2 3" xfId="41128"/>
    <cellStyle name="Normal 8 5 4 2 3 2" xfId="41129"/>
    <cellStyle name="Normal 8 5 4 2 3 3" xfId="41130"/>
    <cellStyle name="Normal 8 5 4 2 4" xfId="41131"/>
    <cellStyle name="Normal 8 5 4 2 4 2" xfId="41132"/>
    <cellStyle name="Normal 8 5 4 2 4 3" xfId="41133"/>
    <cellStyle name="Normal 8 5 4 2 5" xfId="41134"/>
    <cellStyle name="Normal 8 5 4 2 5 2" xfId="41135"/>
    <cellStyle name="Normal 8 5 4 2 5 3" xfId="41136"/>
    <cellStyle name="Normal 8 5 4 2 6" xfId="41137"/>
    <cellStyle name="Normal 8 5 4 2 7" xfId="41138"/>
    <cellStyle name="Normal 8 5 4 3" xfId="41139"/>
    <cellStyle name="Normal 8 5 4 3 2" xfId="41140"/>
    <cellStyle name="Normal 8 5 4 3 3" xfId="41141"/>
    <cellStyle name="Normal 8 5 4 4" xfId="41142"/>
    <cellStyle name="Normal 8 5 4 4 2" xfId="41143"/>
    <cellStyle name="Normal 8 5 4 4 3" xfId="41144"/>
    <cellStyle name="Normal 8 5 4 5" xfId="41145"/>
    <cellStyle name="Normal 8 5 4 5 2" xfId="41146"/>
    <cellStyle name="Normal 8 5 4 5 3" xfId="41147"/>
    <cellStyle name="Normal 8 5 4 6" xfId="41148"/>
    <cellStyle name="Normal 8 5 4 6 2" xfId="41149"/>
    <cellStyle name="Normal 8 5 4 6 3" xfId="41150"/>
    <cellStyle name="Normal 8 5 4 7" xfId="41151"/>
    <cellStyle name="Normal 8 5 4 8" xfId="41152"/>
    <cellStyle name="Normal 8 5 5" xfId="41153"/>
    <cellStyle name="Normal 8 5 5 2" xfId="41154"/>
    <cellStyle name="Normal 8 5 5 2 2" xfId="41155"/>
    <cellStyle name="Normal 8 5 5 2 3" xfId="41156"/>
    <cellStyle name="Normal 8 5 5 3" xfId="41157"/>
    <cellStyle name="Normal 8 5 5 3 2" xfId="41158"/>
    <cellStyle name="Normal 8 5 5 3 3" xfId="41159"/>
    <cellStyle name="Normal 8 5 5 4" xfId="41160"/>
    <cellStyle name="Normal 8 5 5 4 2" xfId="41161"/>
    <cellStyle name="Normal 8 5 5 4 3" xfId="41162"/>
    <cellStyle name="Normal 8 5 5 5" xfId="41163"/>
    <cellStyle name="Normal 8 5 5 5 2" xfId="41164"/>
    <cellStyle name="Normal 8 5 5 5 3" xfId="41165"/>
    <cellStyle name="Normal 8 5 5 6" xfId="41166"/>
    <cellStyle name="Normal 8 5 5 7" xfId="41167"/>
    <cellStyle name="Normal 8 5 6" xfId="41168"/>
    <cellStyle name="Normal 8 5 6 2" xfId="41169"/>
    <cellStyle name="Normal 8 5 6 2 2" xfId="41170"/>
    <cellStyle name="Normal 8 5 6 2 3" xfId="41171"/>
    <cellStyle name="Normal 8 5 6 3" xfId="41172"/>
    <cellStyle name="Normal 8 5 6 3 2" xfId="41173"/>
    <cellStyle name="Normal 8 5 6 3 3" xfId="41174"/>
    <cellStyle name="Normal 8 5 6 4" xfId="41175"/>
    <cellStyle name="Normal 8 5 6 4 2" xfId="41176"/>
    <cellStyle name="Normal 8 5 6 4 3" xfId="41177"/>
    <cellStyle name="Normal 8 5 6 5" xfId="41178"/>
    <cellStyle name="Normal 8 5 6 5 2" xfId="41179"/>
    <cellStyle name="Normal 8 5 6 5 3" xfId="41180"/>
    <cellStyle name="Normal 8 5 6 6" xfId="41181"/>
    <cellStyle name="Normal 8 5 6 7" xfId="41182"/>
    <cellStyle name="Normal 8 5 7" xfId="41183"/>
    <cellStyle name="Normal 8 5 7 2" xfId="41184"/>
    <cellStyle name="Normal 8 5 7 2 2" xfId="41185"/>
    <cellStyle name="Normal 8 5 7 2 3" xfId="41186"/>
    <cellStyle name="Normal 8 5 7 3" xfId="41187"/>
    <cellStyle name="Normal 8 5 7 3 2" xfId="41188"/>
    <cellStyle name="Normal 8 5 7 3 3" xfId="41189"/>
    <cellStyle name="Normal 8 5 7 4" xfId="41190"/>
    <cellStyle name="Normal 8 5 7 4 2" xfId="41191"/>
    <cellStyle name="Normal 8 5 7 4 3" xfId="41192"/>
    <cellStyle name="Normal 8 5 7 5" xfId="41193"/>
    <cellStyle name="Normal 8 5 7 5 2" xfId="41194"/>
    <cellStyle name="Normal 8 5 7 5 3" xfId="41195"/>
    <cellStyle name="Normal 8 5 7 6" xfId="41196"/>
    <cellStyle name="Normal 8 5 7 7" xfId="41197"/>
    <cellStyle name="Normal 8 5 8" xfId="41198"/>
    <cellStyle name="Normal 8 5 8 2" xfId="41199"/>
    <cellStyle name="Normal 8 5 8 2 2" xfId="41200"/>
    <cellStyle name="Normal 8 5 8 2 3" xfId="41201"/>
    <cellStyle name="Normal 8 5 8 3" xfId="41202"/>
    <cellStyle name="Normal 8 5 8 3 2" xfId="41203"/>
    <cellStyle name="Normal 8 5 8 3 3" xfId="41204"/>
    <cellStyle name="Normal 8 5 8 4" xfId="41205"/>
    <cellStyle name="Normal 8 5 8 4 2" xfId="41206"/>
    <cellStyle name="Normal 8 5 8 4 3" xfId="41207"/>
    <cellStyle name="Normal 8 5 8 5" xfId="41208"/>
    <cellStyle name="Normal 8 5 8 5 2" xfId="41209"/>
    <cellStyle name="Normal 8 5 8 5 3" xfId="41210"/>
    <cellStyle name="Normal 8 5 8 6" xfId="41211"/>
    <cellStyle name="Normal 8 5 8 7" xfId="41212"/>
    <cellStyle name="Normal 8 5 9" xfId="41213"/>
    <cellStyle name="Normal 8 5 9 2" xfId="41214"/>
    <cellStyle name="Normal 8 5 9 3" xfId="41215"/>
    <cellStyle name="Normal 8 6" xfId="1270"/>
    <cellStyle name="Normal 8 6 10" xfId="41216"/>
    <cellStyle name="Normal 8 6 11" xfId="41217"/>
    <cellStyle name="Normal 8 6 2" xfId="41218"/>
    <cellStyle name="Normal 8 6 2 2" xfId="41219"/>
    <cellStyle name="Normal 8 6 2 2 2" xfId="41220"/>
    <cellStyle name="Normal 8 6 2 2 2 2" xfId="41221"/>
    <cellStyle name="Normal 8 6 2 2 2 3" xfId="41222"/>
    <cellStyle name="Normal 8 6 2 2 3" xfId="41223"/>
    <cellStyle name="Normal 8 6 2 2 3 2" xfId="41224"/>
    <cellStyle name="Normal 8 6 2 2 3 3" xfId="41225"/>
    <cellStyle name="Normal 8 6 2 2 4" xfId="41226"/>
    <cellStyle name="Normal 8 6 2 2 4 2" xfId="41227"/>
    <cellStyle name="Normal 8 6 2 2 4 3" xfId="41228"/>
    <cellStyle name="Normal 8 6 2 2 5" xfId="41229"/>
    <cellStyle name="Normal 8 6 2 2 5 2" xfId="41230"/>
    <cellStyle name="Normal 8 6 2 2 5 3" xfId="41231"/>
    <cellStyle name="Normal 8 6 2 2 6" xfId="41232"/>
    <cellStyle name="Normal 8 6 2 2 7" xfId="41233"/>
    <cellStyle name="Normal 8 6 2 3" xfId="41234"/>
    <cellStyle name="Normal 8 6 2 3 2" xfId="41235"/>
    <cellStyle name="Normal 8 6 2 3 3" xfId="41236"/>
    <cellStyle name="Normal 8 6 2 4" xfId="41237"/>
    <cellStyle name="Normal 8 6 2 4 2" xfId="41238"/>
    <cellStyle name="Normal 8 6 2 4 3" xfId="41239"/>
    <cellStyle name="Normal 8 6 2 5" xfId="41240"/>
    <cellStyle name="Normal 8 6 2 5 2" xfId="41241"/>
    <cellStyle name="Normal 8 6 2 5 3" xfId="41242"/>
    <cellStyle name="Normal 8 6 2 6" xfId="41243"/>
    <cellStyle name="Normal 8 6 2 6 2" xfId="41244"/>
    <cellStyle name="Normal 8 6 2 6 3" xfId="41245"/>
    <cellStyle name="Normal 8 6 2 7" xfId="41246"/>
    <cellStyle name="Normal 8 6 2 8" xfId="41247"/>
    <cellStyle name="Normal 8 6 3" xfId="41248"/>
    <cellStyle name="Normal 8 6 3 2" xfId="41249"/>
    <cellStyle name="Normal 8 6 3 2 2" xfId="41250"/>
    <cellStyle name="Normal 8 6 3 2 3" xfId="41251"/>
    <cellStyle name="Normal 8 6 3 3" xfId="41252"/>
    <cellStyle name="Normal 8 6 3 3 2" xfId="41253"/>
    <cellStyle name="Normal 8 6 3 3 3" xfId="41254"/>
    <cellStyle name="Normal 8 6 3 4" xfId="41255"/>
    <cellStyle name="Normal 8 6 3 4 2" xfId="41256"/>
    <cellStyle name="Normal 8 6 3 4 3" xfId="41257"/>
    <cellStyle name="Normal 8 6 3 5" xfId="41258"/>
    <cellStyle name="Normal 8 6 3 5 2" xfId="41259"/>
    <cellStyle name="Normal 8 6 3 5 3" xfId="41260"/>
    <cellStyle name="Normal 8 6 3 6" xfId="41261"/>
    <cellStyle name="Normal 8 6 3 7" xfId="41262"/>
    <cellStyle name="Normal 8 6 4" xfId="41263"/>
    <cellStyle name="Normal 8 6 4 2" xfId="41264"/>
    <cellStyle name="Normal 8 6 4 2 2" xfId="41265"/>
    <cellStyle name="Normal 8 6 4 2 3" xfId="41266"/>
    <cellStyle name="Normal 8 6 4 3" xfId="41267"/>
    <cellStyle name="Normal 8 6 4 3 2" xfId="41268"/>
    <cellStyle name="Normal 8 6 4 3 3" xfId="41269"/>
    <cellStyle name="Normal 8 6 4 4" xfId="41270"/>
    <cellStyle name="Normal 8 6 4 4 2" xfId="41271"/>
    <cellStyle name="Normal 8 6 4 4 3" xfId="41272"/>
    <cellStyle name="Normal 8 6 4 5" xfId="41273"/>
    <cellStyle name="Normal 8 6 4 5 2" xfId="41274"/>
    <cellStyle name="Normal 8 6 4 5 3" xfId="41275"/>
    <cellStyle name="Normal 8 6 4 6" xfId="41276"/>
    <cellStyle name="Normal 8 6 4 7" xfId="41277"/>
    <cellStyle name="Normal 8 6 5" xfId="41278"/>
    <cellStyle name="Normal 8 6 5 2" xfId="41279"/>
    <cellStyle name="Normal 8 6 5 2 2" xfId="41280"/>
    <cellStyle name="Normal 8 6 5 2 3" xfId="41281"/>
    <cellStyle name="Normal 8 6 5 3" xfId="41282"/>
    <cellStyle name="Normal 8 6 5 3 2" xfId="41283"/>
    <cellStyle name="Normal 8 6 5 3 3" xfId="41284"/>
    <cellStyle name="Normal 8 6 5 4" xfId="41285"/>
    <cellStyle name="Normal 8 6 5 4 2" xfId="41286"/>
    <cellStyle name="Normal 8 6 5 4 3" xfId="41287"/>
    <cellStyle name="Normal 8 6 5 5" xfId="41288"/>
    <cellStyle name="Normal 8 6 5 5 2" xfId="41289"/>
    <cellStyle name="Normal 8 6 5 5 3" xfId="41290"/>
    <cellStyle name="Normal 8 6 5 6" xfId="41291"/>
    <cellStyle name="Normal 8 6 5 7" xfId="41292"/>
    <cellStyle name="Normal 8 6 6" xfId="41293"/>
    <cellStyle name="Normal 8 6 6 2" xfId="41294"/>
    <cellStyle name="Normal 8 6 6 3" xfId="41295"/>
    <cellStyle name="Normal 8 6 7" xfId="41296"/>
    <cellStyle name="Normal 8 6 7 2" xfId="41297"/>
    <cellStyle name="Normal 8 6 7 3" xfId="41298"/>
    <cellStyle name="Normal 8 6 8" xfId="41299"/>
    <cellStyle name="Normal 8 6 8 2" xfId="41300"/>
    <cellStyle name="Normal 8 6 8 3" xfId="41301"/>
    <cellStyle name="Normal 8 6 9" xfId="41302"/>
    <cellStyle name="Normal 8 6 9 2" xfId="41303"/>
    <cellStyle name="Normal 8 6 9 3" xfId="41304"/>
    <cellStyle name="Normal 8 7" xfId="41305"/>
    <cellStyle name="Normal 8 7 2" xfId="41306"/>
    <cellStyle name="Normal 8 7 2 2" xfId="41307"/>
    <cellStyle name="Normal 8 7 2 2 2" xfId="41308"/>
    <cellStyle name="Normal 8 7 2 2 3" xfId="41309"/>
    <cellStyle name="Normal 8 7 2 3" xfId="41310"/>
    <cellStyle name="Normal 8 7 2 3 2" xfId="41311"/>
    <cellStyle name="Normal 8 7 2 3 3" xfId="41312"/>
    <cellStyle name="Normal 8 7 2 4" xfId="41313"/>
    <cellStyle name="Normal 8 7 2 4 2" xfId="41314"/>
    <cellStyle name="Normal 8 7 2 4 3" xfId="41315"/>
    <cellStyle name="Normal 8 7 2 5" xfId="41316"/>
    <cellStyle name="Normal 8 7 2 5 2" xfId="41317"/>
    <cellStyle name="Normal 8 7 2 5 3" xfId="41318"/>
    <cellStyle name="Normal 8 7 2 6" xfId="41319"/>
    <cellStyle name="Normal 8 7 2 7" xfId="41320"/>
    <cellStyle name="Normal 8 7 3" xfId="41321"/>
    <cellStyle name="Normal 8 7 3 2" xfId="41322"/>
    <cellStyle name="Normal 8 7 3 3" xfId="41323"/>
    <cellStyle name="Normal 8 7 4" xfId="41324"/>
    <cellStyle name="Normal 8 7 4 2" xfId="41325"/>
    <cellStyle name="Normal 8 7 4 3" xfId="41326"/>
    <cellStyle name="Normal 8 7 5" xfId="41327"/>
    <cellStyle name="Normal 8 7 5 2" xfId="41328"/>
    <cellStyle name="Normal 8 7 5 3" xfId="41329"/>
    <cellStyle name="Normal 8 7 6" xfId="41330"/>
    <cellStyle name="Normal 8 7 6 2" xfId="41331"/>
    <cellStyle name="Normal 8 7 6 3" xfId="41332"/>
    <cellStyle name="Normal 8 7 7" xfId="41333"/>
    <cellStyle name="Normal 8 7 8" xfId="41334"/>
    <cellStyle name="Normal 8 8" xfId="41335"/>
    <cellStyle name="Normal 8 8 2" xfId="41336"/>
    <cellStyle name="Normal 8 8 2 2" xfId="41337"/>
    <cellStyle name="Normal 8 8 2 2 2" xfId="41338"/>
    <cellStyle name="Normal 8 8 2 2 3" xfId="41339"/>
    <cellStyle name="Normal 8 8 2 3" xfId="41340"/>
    <cellStyle name="Normal 8 8 2 3 2" xfId="41341"/>
    <cellStyle name="Normal 8 8 2 3 3" xfId="41342"/>
    <cellStyle name="Normal 8 8 2 4" xfId="41343"/>
    <cellStyle name="Normal 8 8 2 4 2" xfId="41344"/>
    <cellStyle name="Normal 8 8 2 4 3" xfId="41345"/>
    <cellStyle name="Normal 8 8 2 5" xfId="41346"/>
    <cellStyle name="Normal 8 8 2 5 2" xfId="41347"/>
    <cellStyle name="Normal 8 8 2 5 3" xfId="41348"/>
    <cellStyle name="Normal 8 8 2 6" xfId="41349"/>
    <cellStyle name="Normal 8 8 2 7" xfId="41350"/>
    <cellStyle name="Normal 8 8 3" xfId="41351"/>
    <cellStyle name="Normal 8 8 3 2" xfId="41352"/>
    <cellStyle name="Normal 8 8 3 3" xfId="41353"/>
    <cellStyle name="Normal 8 8 4" xfId="41354"/>
    <cellStyle name="Normal 8 8 4 2" xfId="41355"/>
    <cellStyle name="Normal 8 8 4 3" xfId="41356"/>
    <cellStyle name="Normal 8 8 5" xfId="41357"/>
    <cellStyle name="Normal 8 8 5 2" xfId="41358"/>
    <cellStyle name="Normal 8 8 5 3" xfId="41359"/>
    <cellStyle name="Normal 8 8 6" xfId="41360"/>
    <cellStyle name="Normal 8 8 6 2" xfId="41361"/>
    <cellStyle name="Normal 8 8 6 3" xfId="41362"/>
    <cellStyle name="Normal 8 8 7" xfId="41363"/>
    <cellStyle name="Normal 8 8 8" xfId="41364"/>
    <cellStyle name="Normal 8 9" xfId="41365"/>
    <cellStyle name="Normal 8 9 2" xfId="41366"/>
    <cellStyle name="Normal 8 9 2 2" xfId="41367"/>
    <cellStyle name="Normal 8 9 2 2 2" xfId="41368"/>
    <cellStyle name="Normal 8 9 2 2 3" xfId="41369"/>
    <cellStyle name="Normal 8 9 2 3" xfId="41370"/>
    <cellStyle name="Normal 8 9 2 3 2" xfId="41371"/>
    <cellStyle name="Normal 8 9 2 3 3" xfId="41372"/>
    <cellStyle name="Normal 8 9 2 4" xfId="41373"/>
    <cellStyle name="Normal 8 9 2 4 2" xfId="41374"/>
    <cellStyle name="Normal 8 9 2 4 3" xfId="41375"/>
    <cellStyle name="Normal 8 9 2 5" xfId="41376"/>
    <cellStyle name="Normal 8 9 2 5 2" xfId="41377"/>
    <cellStyle name="Normal 8 9 2 5 3" xfId="41378"/>
    <cellStyle name="Normal 8 9 2 6" xfId="41379"/>
    <cellStyle name="Normal 8 9 2 7" xfId="41380"/>
    <cellStyle name="Normal 8 9 3" xfId="41381"/>
    <cellStyle name="Normal 8 9 3 2" xfId="41382"/>
    <cellStyle name="Normal 8 9 3 3" xfId="41383"/>
    <cellStyle name="Normal 8 9 4" xfId="41384"/>
    <cellStyle name="Normal 8 9 4 2" xfId="41385"/>
    <cellStyle name="Normal 8 9 4 3" xfId="41386"/>
    <cellStyle name="Normal 8 9 5" xfId="41387"/>
    <cellStyle name="Normal 8 9 5 2" xfId="41388"/>
    <cellStyle name="Normal 8 9 5 3" xfId="41389"/>
    <cellStyle name="Normal 8 9 6" xfId="41390"/>
    <cellStyle name="Normal 8 9 6 2" xfId="41391"/>
    <cellStyle name="Normal 8 9 6 3" xfId="41392"/>
    <cellStyle name="Normal 8 9 7" xfId="41393"/>
    <cellStyle name="Normal 8 9 8" xfId="41394"/>
    <cellStyle name="Normal 80" xfId="41395"/>
    <cellStyle name="Normal 81" xfId="41396"/>
    <cellStyle name="Normal 82" xfId="41397"/>
    <cellStyle name="Normal 83" xfId="41398"/>
    <cellStyle name="Normal 84" xfId="41399"/>
    <cellStyle name="Normal 85" xfId="41400"/>
    <cellStyle name="Normal 86" xfId="41401"/>
    <cellStyle name="Normal 87" xfId="41402"/>
    <cellStyle name="Normal 88" xfId="41403"/>
    <cellStyle name="Normal 89" xfId="41404"/>
    <cellStyle name="Normal 9" xfId="1271"/>
    <cellStyle name="Normal 9 10" xfId="41406"/>
    <cellStyle name="Normal 9 10 2" xfId="41407"/>
    <cellStyle name="Normal 9 10 2 2" xfId="41408"/>
    <cellStyle name="Normal 9 10 2 3" xfId="41409"/>
    <cellStyle name="Normal 9 10 3" xfId="41410"/>
    <cellStyle name="Normal 9 10 3 2" xfId="41411"/>
    <cellStyle name="Normal 9 10 3 3" xfId="41412"/>
    <cellStyle name="Normal 9 10 4" xfId="41413"/>
    <cellStyle name="Normal 9 10 4 2" xfId="41414"/>
    <cellStyle name="Normal 9 10 4 3" xfId="41415"/>
    <cellStyle name="Normal 9 10 5" xfId="41416"/>
    <cellStyle name="Normal 9 10 5 2" xfId="41417"/>
    <cellStyle name="Normal 9 10 5 3" xfId="41418"/>
    <cellStyle name="Normal 9 10 6" xfId="41419"/>
    <cellStyle name="Normal 9 10 7" xfId="41420"/>
    <cellStyle name="Normal 9 11" xfId="41421"/>
    <cellStyle name="Normal 9 11 2" xfId="41422"/>
    <cellStyle name="Normal 9 11 2 2" xfId="41423"/>
    <cellStyle name="Normal 9 11 2 3" xfId="41424"/>
    <cellStyle name="Normal 9 11 3" xfId="41425"/>
    <cellStyle name="Normal 9 11 3 2" xfId="41426"/>
    <cellStyle name="Normal 9 11 3 3" xfId="41427"/>
    <cellStyle name="Normal 9 11 4" xfId="41428"/>
    <cellStyle name="Normal 9 11 4 2" xfId="41429"/>
    <cellStyle name="Normal 9 11 4 3" xfId="41430"/>
    <cellStyle name="Normal 9 11 5" xfId="41431"/>
    <cellStyle name="Normal 9 11 5 2" xfId="41432"/>
    <cellStyle name="Normal 9 11 5 3" xfId="41433"/>
    <cellStyle name="Normal 9 11 6" xfId="41434"/>
    <cellStyle name="Normal 9 11 7" xfId="41435"/>
    <cellStyle name="Normal 9 12" xfId="41436"/>
    <cellStyle name="Normal 9 12 2" xfId="41437"/>
    <cellStyle name="Normal 9 12 2 2" xfId="41438"/>
    <cellStyle name="Normal 9 12 2 3" xfId="41439"/>
    <cellStyle name="Normal 9 12 3" xfId="41440"/>
    <cellStyle name="Normal 9 12 3 2" xfId="41441"/>
    <cellStyle name="Normal 9 12 3 3" xfId="41442"/>
    <cellStyle name="Normal 9 12 4" xfId="41443"/>
    <cellStyle name="Normal 9 12 4 2" xfId="41444"/>
    <cellStyle name="Normal 9 12 4 3" xfId="41445"/>
    <cellStyle name="Normal 9 12 5" xfId="41446"/>
    <cellStyle name="Normal 9 12 5 2" xfId="41447"/>
    <cellStyle name="Normal 9 12 5 3" xfId="41448"/>
    <cellStyle name="Normal 9 12 6" xfId="41449"/>
    <cellStyle name="Normal 9 12 7" xfId="41450"/>
    <cellStyle name="Normal 9 13" xfId="41451"/>
    <cellStyle name="Normal 9 13 2" xfId="41452"/>
    <cellStyle name="Normal 9 13 2 2" xfId="41453"/>
    <cellStyle name="Normal 9 13 2 3" xfId="41454"/>
    <cellStyle name="Normal 9 13 3" xfId="41455"/>
    <cellStyle name="Normal 9 13 3 2" xfId="41456"/>
    <cellStyle name="Normal 9 13 3 3" xfId="41457"/>
    <cellStyle name="Normal 9 13 4" xfId="41458"/>
    <cellStyle name="Normal 9 13 4 2" xfId="41459"/>
    <cellStyle name="Normal 9 13 4 3" xfId="41460"/>
    <cellStyle name="Normal 9 13 5" xfId="41461"/>
    <cellStyle name="Normal 9 13 5 2" xfId="41462"/>
    <cellStyle name="Normal 9 13 5 3" xfId="41463"/>
    <cellStyle name="Normal 9 13 6" xfId="41464"/>
    <cellStyle name="Normal 9 13 7" xfId="41465"/>
    <cellStyle name="Normal 9 14" xfId="41466"/>
    <cellStyle name="Normal 9 14 2" xfId="41467"/>
    <cellStyle name="Normal 9 14 3" xfId="41468"/>
    <cellStyle name="Normal 9 15" xfId="41469"/>
    <cellStyle name="Normal 9 15 2" xfId="41470"/>
    <cellStyle name="Normal 9 15 3" xfId="41471"/>
    <cellStyle name="Normal 9 16" xfId="41472"/>
    <cellStyle name="Normal 9 16 2" xfId="41473"/>
    <cellStyle name="Normal 9 16 3" xfId="41474"/>
    <cellStyle name="Normal 9 17" xfId="41475"/>
    <cellStyle name="Normal 9 17 2" xfId="41476"/>
    <cellStyle name="Normal 9 17 3" xfId="41477"/>
    <cellStyle name="Normal 9 18" xfId="41478"/>
    <cellStyle name="Normal 9 19" xfId="41479"/>
    <cellStyle name="Normal 9 2" xfId="1560"/>
    <cellStyle name="Normal 9 2 2" xfId="41481"/>
    <cellStyle name="Normal 9 2 2 2" xfId="41482"/>
    <cellStyle name="Normal 9 2 3" xfId="41483"/>
    <cellStyle name="Normal 9 2 4" xfId="41480"/>
    <cellStyle name="Normal 9 20" xfId="41484"/>
    <cellStyle name="Normal 9 21" xfId="41405"/>
    <cellStyle name="Normal 9 3" xfId="41485"/>
    <cellStyle name="Normal 9 3 10" xfId="41486"/>
    <cellStyle name="Normal 9 3 10 2" xfId="41487"/>
    <cellStyle name="Normal 9 3 10 2 2" xfId="41488"/>
    <cellStyle name="Normal 9 3 10 2 3" xfId="41489"/>
    <cellStyle name="Normal 9 3 10 3" xfId="41490"/>
    <cellStyle name="Normal 9 3 10 3 2" xfId="41491"/>
    <cellStyle name="Normal 9 3 10 3 3" xfId="41492"/>
    <cellStyle name="Normal 9 3 10 4" xfId="41493"/>
    <cellStyle name="Normal 9 3 10 4 2" xfId="41494"/>
    <cellStyle name="Normal 9 3 10 4 3" xfId="41495"/>
    <cellStyle name="Normal 9 3 10 5" xfId="41496"/>
    <cellStyle name="Normal 9 3 10 5 2" xfId="41497"/>
    <cellStyle name="Normal 9 3 10 5 3" xfId="41498"/>
    <cellStyle name="Normal 9 3 10 6" xfId="41499"/>
    <cellStyle name="Normal 9 3 10 7" xfId="41500"/>
    <cellStyle name="Normal 9 3 11" xfId="41501"/>
    <cellStyle name="Normal 9 3 11 2" xfId="41502"/>
    <cellStyle name="Normal 9 3 11 3" xfId="41503"/>
    <cellStyle name="Normal 9 3 12" xfId="41504"/>
    <cellStyle name="Normal 9 3 12 2" xfId="41505"/>
    <cellStyle name="Normal 9 3 12 3" xfId="41506"/>
    <cellStyle name="Normal 9 3 13" xfId="41507"/>
    <cellStyle name="Normal 9 3 13 2" xfId="41508"/>
    <cellStyle name="Normal 9 3 13 3" xfId="41509"/>
    <cellStyle name="Normal 9 3 14" xfId="41510"/>
    <cellStyle name="Normal 9 3 14 2" xfId="41511"/>
    <cellStyle name="Normal 9 3 14 3" xfId="41512"/>
    <cellStyle name="Normal 9 3 15" xfId="41513"/>
    <cellStyle name="Normal 9 3 16" xfId="41514"/>
    <cellStyle name="Normal 9 3 2" xfId="41515"/>
    <cellStyle name="Normal 9 3 2 10" xfId="41516"/>
    <cellStyle name="Normal 9 3 2 10 2" xfId="41517"/>
    <cellStyle name="Normal 9 3 2 10 3" xfId="41518"/>
    <cellStyle name="Normal 9 3 2 11" xfId="41519"/>
    <cellStyle name="Normal 9 3 2 11 2" xfId="41520"/>
    <cellStyle name="Normal 9 3 2 11 3" xfId="41521"/>
    <cellStyle name="Normal 9 3 2 12" xfId="41522"/>
    <cellStyle name="Normal 9 3 2 12 2" xfId="41523"/>
    <cellStyle name="Normal 9 3 2 12 3" xfId="41524"/>
    <cellStyle name="Normal 9 3 2 13" xfId="41525"/>
    <cellStyle name="Normal 9 3 2 13 2" xfId="41526"/>
    <cellStyle name="Normal 9 3 2 13 3" xfId="41527"/>
    <cellStyle name="Normal 9 3 2 14" xfId="41528"/>
    <cellStyle name="Normal 9 3 2 15" xfId="41529"/>
    <cellStyle name="Normal 9 3 2 2" xfId="41530"/>
    <cellStyle name="Normal 9 3 2 2 10" xfId="41531"/>
    <cellStyle name="Normal 9 3 2 2 10 2" xfId="41532"/>
    <cellStyle name="Normal 9 3 2 2 10 3" xfId="41533"/>
    <cellStyle name="Normal 9 3 2 2 11" xfId="41534"/>
    <cellStyle name="Normal 9 3 2 2 11 2" xfId="41535"/>
    <cellStyle name="Normal 9 3 2 2 11 3" xfId="41536"/>
    <cellStyle name="Normal 9 3 2 2 12" xfId="41537"/>
    <cellStyle name="Normal 9 3 2 2 12 2" xfId="41538"/>
    <cellStyle name="Normal 9 3 2 2 12 3" xfId="41539"/>
    <cellStyle name="Normal 9 3 2 2 13" xfId="41540"/>
    <cellStyle name="Normal 9 3 2 2 14" xfId="41541"/>
    <cellStyle name="Normal 9 3 2 2 2" xfId="41542"/>
    <cellStyle name="Normal 9 3 2 2 2 10" xfId="41543"/>
    <cellStyle name="Normal 9 3 2 2 2 11" xfId="41544"/>
    <cellStyle name="Normal 9 3 2 2 2 2" xfId="41545"/>
    <cellStyle name="Normal 9 3 2 2 2 2 2" xfId="41546"/>
    <cellStyle name="Normal 9 3 2 2 2 2 2 2" xfId="41547"/>
    <cellStyle name="Normal 9 3 2 2 2 2 2 2 2" xfId="41548"/>
    <cellStyle name="Normal 9 3 2 2 2 2 2 2 3" xfId="41549"/>
    <cellStyle name="Normal 9 3 2 2 2 2 2 3" xfId="41550"/>
    <cellStyle name="Normal 9 3 2 2 2 2 2 3 2" xfId="41551"/>
    <cellStyle name="Normal 9 3 2 2 2 2 2 3 3" xfId="41552"/>
    <cellStyle name="Normal 9 3 2 2 2 2 2 4" xfId="41553"/>
    <cellStyle name="Normal 9 3 2 2 2 2 2 4 2" xfId="41554"/>
    <cellStyle name="Normal 9 3 2 2 2 2 2 4 3" xfId="41555"/>
    <cellStyle name="Normal 9 3 2 2 2 2 2 5" xfId="41556"/>
    <cellStyle name="Normal 9 3 2 2 2 2 2 5 2" xfId="41557"/>
    <cellStyle name="Normal 9 3 2 2 2 2 2 5 3" xfId="41558"/>
    <cellStyle name="Normal 9 3 2 2 2 2 2 6" xfId="41559"/>
    <cellStyle name="Normal 9 3 2 2 2 2 2 7" xfId="41560"/>
    <cellStyle name="Normal 9 3 2 2 2 2 3" xfId="41561"/>
    <cellStyle name="Normal 9 3 2 2 2 2 3 2" xfId="41562"/>
    <cellStyle name="Normal 9 3 2 2 2 2 3 3" xfId="41563"/>
    <cellStyle name="Normal 9 3 2 2 2 2 4" xfId="41564"/>
    <cellStyle name="Normal 9 3 2 2 2 2 4 2" xfId="41565"/>
    <cellStyle name="Normal 9 3 2 2 2 2 4 3" xfId="41566"/>
    <cellStyle name="Normal 9 3 2 2 2 2 5" xfId="41567"/>
    <cellStyle name="Normal 9 3 2 2 2 2 5 2" xfId="41568"/>
    <cellStyle name="Normal 9 3 2 2 2 2 5 3" xfId="41569"/>
    <cellStyle name="Normal 9 3 2 2 2 2 6" xfId="41570"/>
    <cellStyle name="Normal 9 3 2 2 2 2 6 2" xfId="41571"/>
    <cellStyle name="Normal 9 3 2 2 2 2 6 3" xfId="41572"/>
    <cellStyle name="Normal 9 3 2 2 2 2 7" xfId="41573"/>
    <cellStyle name="Normal 9 3 2 2 2 2 8" xfId="41574"/>
    <cellStyle name="Normal 9 3 2 2 2 3" xfId="41575"/>
    <cellStyle name="Normal 9 3 2 2 2 3 2" xfId="41576"/>
    <cellStyle name="Normal 9 3 2 2 2 3 2 2" xfId="41577"/>
    <cellStyle name="Normal 9 3 2 2 2 3 2 3" xfId="41578"/>
    <cellStyle name="Normal 9 3 2 2 2 3 3" xfId="41579"/>
    <cellStyle name="Normal 9 3 2 2 2 3 3 2" xfId="41580"/>
    <cellStyle name="Normal 9 3 2 2 2 3 3 3" xfId="41581"/>
    <cellStyle name="Normal 9 3 2 2 2 3 4" xfId="41582"/>
    <cellStyle name="Normal 9 3 2 2 2 3 4 2" xfId="41583"/>
    <cellStyle name="Normal 9 3 2 2 2 3 4 3" xfId="41584"/>
    <cellStyle name="Normal 9 3 2 2 2 3 5" xfId="41585"/>
    <cellStyle name="Normal 9 3 2 2 2 3 5 2" xfId="41586"/>
    <cellStyle name="Normal 9 3 2 2 2 3 5 3" xfId="41587"/>
    <cellStyle name="Normal 9 3 2 2 2 3 6" xfId="41588"/>
    <cellStyle name="Normal 9 3 2 2 2 3 7" xfId="41589"/>
    <cellStyle name="Normal 9 3 2 2 2 4" xfId="41590"/>
    <cellStyle name="Normal 9 3 2 2 2 4 2" xfId="41591"/>
    <cellStyle name="Normal 9 3 2 2 2 4 2 2" xfId="41592"/>
    <cellStyle name="Normal 9 3 2 2 2 4 2 3" xfId="41593"/>
    <cellStyle name="Normal 9 3 2 2 2 4 3" xfId="41594"/>
    <cellStyle name="Normal 9 3 2 2 2 4 3 2" xfId="41595"/>
    <cellStyle name="Normal 9 3 2 2 2 4 3 3" xfId="41596"/>
    <cellStyle name="Normal 9 3 2 2 2 4 4" xfId="41597"/>
    <cellStyle name="Normal 9 3 2 2 2 4 4 2" xfId="41598"/>
    <cellStyle name="Normal 9 3 2 2 2 4 4 3" xfId="41599"/>
    <cellStyle name="Normal 9 3 2 2 2 4 5" xfId="41600"/>
    <cellStyle name="Normal 9 3 2 2 2 4 5 2" xfId="41601"/>
    <cellStyle name="Normal 9 3 2 2 2 4 5 3" xfId="41602"/>
    <cellStyle name="Normal 9 3 2 2 2 4 6" xfId="41603"/>
    <cellStyle name="Normal 9 3 2 2 2 4 7" xfId="41604"/>
    <cellStyle name="Normal 9 3 2 2 2 5" xfId="41605"/>
    <cellStyle name="Normal 9 3 2 2 2 5 2" xfId="41606"/>
    <cellStyle name="Normal 9 3 2 2 2 5 2 2" xfId="41607"/>
    <cellStyle name="Normal 9 3 2 2 2 5 2 3" xfId="41608"/>
    <cellStyle name="Normal 9 3 2 2 2 5 3" xfId="41609"/>
    <cellStyle name="Normal 9 3 2 2 2 5 3 2" xfId="41610"/>
    <cellStyle name="Normal 9 3 2 2 2 5 3 3" xfId="41611"/>
    <cellStyle name="Normal 9 3 2 2 2 5 4" xfId="41612"/>
    <cellStyle name="Normal 9 3 2 2 2 5 4 2" xfId="41613"/>
    <cellStyle name="Normal 9 3 2 2 2 5 4 3" xfId="41614"/>
    <cellStyle name="Normal 9 3 2 2 2 5 5" xfId="41615"/>
    <cellStyle name="Normal 9 3 2 2 2 5 5 2" xfId="41616"/>
    <cellStyle name="Normal 9 3 2 2 2 5 5 3" xfId="41617"/>
    <cellStyle name="Normal 9 3 2 2 2 5 6" xfId="41618"/>
    <cellStyle name="Normal 9 3 2 2 2 5 7" xfId="41619"/>
    <cellStyle name="Normal 9 3 2 2 2 6" xfId="41620"/>
    <cellStyle name="Normal 9 3 2 2 2 6 2" xfId="41621"/>
    <cellStyle name="Normal 9 3 2 2 2 6 3" xfId="41622"/>
    <cellStyle name="Normal 9 3 2 2 2 7" xfId="41623"/>
    <cellStyle name="Normal 9 3 2 2 2 7 2" xfId="41624"/>
    <cellStyle name="Normal 9 3 2 2 2 7 3" xfId="41625"/>
    <cellStyle name="Normal 9 3 2 2 2 8" xfId="41626"/>
    <cellStyle name="Normal 9 3 2 2 2 8 2" xfId="41627"/>
    <cellStyle name="Normal 9 3 2 2 2 8 3" xfId="41628"/>
    <cellStyle name="Normal 9 3 2 2 2 9" xfId="41629"/>
    <cellStyle name="Normal 9 3 2 2 2 9 2" xfId="41630"/>
    <cellStyle name="Normal 9 3 2 2 2 9 3" xfId="41631"/>
    <cellStyle name="Normal 9 3 2 2 3" xfId="41632"/>
    <cellStyle name="Normal 9 3 2 2 3 2" xfId="41633"/>
    <cellStyle name="Normal 9 3 2 2 3 2 2" xfId="41634"/>
    <cellStyle name="Normal 9 3 2 2 3 2 2 2" xfId="41635"/>
    <cellStyle name="Normal 9 3 2 2 3 2 2 3" xfId="41636"/>
    <cellStyle name="Normal 9 3 2 2 3 2 3" xfId="41637"/>
    <cellStyle name="Normal 9 3 2 2 3 2 3 2" xfId="41638"/>
    <cellStyle name="Normal 9 3 2 2 3 2 3 3" xfId="41639"/>
    <cellStyle name="Normal 9 3 2 2 3 2 4" xfId="41640"/>
    <cellStyle name="Normal 9 3 2 2 3 2 4 2" xfId="41641"/>
    <cellStyle name="Normal 9 3 2 2 3 2 4 3" xfId="41642"/>
    <cellStyle name="Normal 9 3 2 2 3 2 5" xfId="41643"/>
    <cellStyle name="Normal 9 3 2 2 3 2 5 2" xfId="41644"/>
    <cellStyle name="Normal 9 3 2 2 3 2 5 3" xfId="41645"/>
    <cellStyle name="Normal 9 3 2 2 3 2 6" xfId="41646"/>
    <cellStyle name="Normal 9 3 2 2 3 2 7" xfId="41647"/>
    <cellStyle name="Normal 9 3 2 2 3 3" xfId="41648"/>
    <cellStyle name="Normal 9 3 2 2 3 3 2" xfId="41649"/>
    <cellStyle name="Normal 9 3 2 2 3 3 3" xfId="41650"/>
    <cellStyle name="Normal 9 3 2 2 3 4" xfId="41651"/>
    <cellStyle name="Normal 9 3 2 2 3 4 2" xfId="41652"/>
    <cellStyle name="Normal 9 3 2 2 3 4 3" xfId="41653"/>
    <cellStyle name="Normal 9 3 2 2 3 5" xfId="41654"/>
    <cellStyle name="Normal 9 3 2 2 3 5 2" xfId="41655"/>
    <cellStyle name="Normal 9 3 2 2 3 5 3" xfId="41656"/>
    <cellStyle name="Normal 9 3 2 2 3 6" xfId="41657"/>
    <cellStyle name="Normal 9 3 2 2 3 6 2" xfId="41658"/>
    <cellStyle name="Normal 9 3 2 2 3 6 3" xfId="41659"/>
    <cellStyle name="Normal 9 3 2 2 3 7" xfId="41660"/>
    <cellStyle name="Normal 9 3 2 2 3 8" xfId="41661"/>
    <cellStyle name="Normal 9 3 2 2 4" xfId="41662"/>
    <cellStyle name="Normal 9 3 2 2 4 2" xfId="41663"/>
    <cellStyle name="Normal 9 3 2 2 4 2 2" xfId="41664"/>
    <cellStyle name="Normal 9 3 2 2 4 2 2 2" xfId="41665"/>
    <cellStyle name="Normal 9 3 2 2 4 2 2 3" xfId="41666"/>
    <cellStyle name="Normal 9 3 2 2 4 2 3" xfId="41667"/>
    <cellStyle name="Normal 9 3 2 2 4 2 3 2" xfId="41668"/>
    <cellStyle name="Normal 9 3 2 2 4 2 3 3" xfId="41669"/>
    <cellStyle name="Normal 9 3 2 2 4 2 4" xfId="41670"/>
    <cellStyle name="Normal 9 3 2 2 4 2 4 2" xfId="41671"/>
    <cellStyle name="Normal 9 3 2 2 4 2 4 3" xfId="41672"/>
    <cellStyle name="Normal 9 3 2 2 4 2 5" xfId="41673"/>
    <cellStyle name="Normal 9 3 2 2 4 2 5 2" xfId="41674"/>
    <cellStyle name="Normal 9 3 2 2 4 2 5 3" xfId="41675"/>
    <cellStyle name="Normal 9 3 2 2 4 2 6" xfId="41676"/>
    <cellStyle name="Normal 9 3 2 2 4 2 7" xfId="41677"/>
    <cellStyle name="Normal 9 3 2 2 4 3" xfId="41678"/>
    <cellStyle name="Normal 9 3 2 2 4 3 2" xfId="41679"/>
    <cellStyle name="Normal 9 3 2 2 4 3 3" xfId="41680"/>
    <cellStyle name="Normal 9 3 2 2 4 4" xfId="41681"/>
    <cellStyle name="Normal 9 3 2 2 4 4 2" xfId="41682"/>
    <cellStyle name="Normal 9 3 2 2 4 4 3" xfId="41683"/>
    <cellStyle name="Normal 9 3 2 2 4 5" xfId="41684"/>
    <cellStyle name="Normal 9 3 2 2 4 5 2" xfId="41685"/>
    <cellStyle name="Normal 9 3 2 2 4 5 3" xfId="41686"/>
    <cellStyle name="Normal 9 3 2 2 4 6" xfId="41687"/>
    <cellStyle name="Normal 9 3 2 2 4 6 2" xfId="41688"/>
    <cellStyle name="Normal 9 3 2 2 4 6 3" xfId="41689"/>
    <cellStyle name="Normal 9 3 2 2 4 7" xfId="41690"/>
    <cellStyle name="Normal 9 3 2 2 4 8" xfId="41691"/>
    <cellStyle name="Normal 9 3 2 2 5" xfId="41692"/>
    <cellStyle name="Normal 9 3 2 2 5 2" xfId="41693"/>
    <cellStyle name="Normal 9 3 2 2 5 2 2" xfId="41694"/>
    <cellStyle name="Normal 9 3 2 2 5 2 3" xfId="41695"/>
    <cellStyle name="Normal 9 3 2 2 5 3" xfId="41696"/>
    <cellStyle name="Normal 9 3 2 2 5 3 2" xfId="41697"/>
    <cellStyle name="Normal 9 3 2 2 5 3 3" xfId="41698"/>
    <cellStyle name="Normal 9 3 2 2 5 4" xfId="41699"/>
    <cellStyle name="Normal 9 3 2 2 5 4 2" xfId="41700"/>
    <cellStyle name="Normal 9 3 2 2 5 4 3" xfId="41701"/>
    <cellStyle name="Normal 9 3 2 2 5 5" xfId="41702"/>
    <cellStyle name="Normal 9 3 2 2 5 5 2" xfId="41703"/>
    <cellStyle name="Normal 9 3 2 2 5 5 3" xfId="41704"/>
    <cellStyle name="Normal 9 3 2 2 5 6" xfId="41705"/>
    <cellStyle name="Normal 9 3 2 2 5 7" xfId="41706"/>
    <cellStyle name="Normal 9 3 2 2 6" xfId="41707"/>
    <cellStyle name="Normal 9 3 2 2 6 2" xfId="41708"/>
    <cellStyle name="Normal 9 3 2 2 6 2 2" xfId="41709"/>
    <cellStyle name="Normal 9 3 2 2 6 2 3" xfId="41710"/>
    <cellStyle name="Normal 9 3 2 2 6 3" xfId="41711"/>
    <cellStyle name="Normal 9 3 2 2 6 3 2" xfId="41712"/>
    <cellStyle name="Normal 9 3 2 2 6 3 3" xfId="41713"/>
    <cellStyle name="Normal 9 3 2 2 6 4" xfId="41714"/>
    <cellStyle name="Normal 9 3 2 2 6 4 2" xfId="41715"/>
    <cellStyle name="Normal 9 3 2 2 6 4 3" xfId="41716"/>
    <cellStyle name="Normal 9 3 2 2 6 5" xfId="41717"/>
    <cellStyle name="Normal 9 3 2 2 6 5 2" xfId="41718"/>
    <cellStyle name="Normal 9 3 2 2 6 5 3" xfId="41719"/>
    <cellStyle name="Normal 9 3 2 2 6 6" xfId="41720"/>
    <cellStyle name="Normal 9 3 2 2 6 7" xfId="41721"/>
    <cellStyle name="Normal 9 3 2 2 7" xfId="41722"/>
    <cellStyle name="Normal 9 3 2 2 7 2" xfId="41723"/>
    <cellStyle name="Normal 9 3 2 2 7 2 2" xfId="41724"/>
    <cellStyle name="Normal 9 3 2 2 7 2 3" xfId="41725"/>
    <cellStyle name="Normal 9 3 2 2 7 3" xfId="41726"/>
    <cellStyle name="Normal 9 3 2 2 7 3 2" xfId="41727"/>
    <cellStyle name="Normal 9 3 2 2 7 3 3" xfId="41728"/>
    <cellStyle name="Normal 9 3 2 2 7 4" xfId="41729"/>
    <cellStyle name="Normal 9 3 2 2 7 4 2" xfId="41730"/>
    <cellStyle name="Normal 9 3 2 2 7 4 3" xfId="41731"/>
    <cellStyle name="Normal 9 3 2 2 7 5" xfId="41732"/>
    <cellStyle name="Normal 9 3 2 2 7 5 2" xfId="41733"/>
    <cellStyle name="Normal 9 3 2 2 7 5 3" xfId="41734"/>
    <cellStyle name="Normal 9 3 2 2 7 6" xfId="41735"/>
    <cellStyle name="Normal 9 3 2 2 7 7" xfId="41736"/>
    <cellStyle name="Normal 9 3 2 2 8" xfId="41737"/>
    <cellStyle name="Normal 9 3 2 2 8 2" xfId="41738"/>
    <cellStyle name="Normal 9 3 2 2 8 2 2" xfId="41739"/>
    <cellStyle name="Normal 9 3 2 2 8 2 3" xfId="41740"/>
    <cellStyle name="Normal 9 3 2 2 8 3" xfId="41741"/>
    <cellStyle name="Normal 9 3 2 2 8 3 2" xfId="41742"/>
    <cellStyle name="Normal 9 3 2 2 8 3 3" xfId="41743"/>
    <cellStyle name="Normal 9 3 2 2 8 4" xfId="41744"/>
    <cellStyle name="Normal 9 3 2 2 8 4 2" xfId="41745"/>
    <cellStyle name="Normal 9 3 2 2 8 4 3" xfId="41746"/>
    <cellStyle name="Normal 9 3 2 2 8 5" xfId="41747"/>
    <cellStyle name="Normal 9 3 2 2 8 5 2" xfId="41748"/>
    <cellStyle name="Normal 9 3 2 2 8 5 3" xfId="41749"/>
    <cellStyle name="Normal 9 3 2 2 8 6" xfId="41750"/>
    <cellStyle name="Normal 9 3 2 2 8 7" xfId="41751"/>
    <cellStyle name="Normal 9 3 2 2 9" xfId="41752"/>
    <cellStyle name="Normal 9 3 2 2 9 2" xfId="41753"/>
    <cellStyle name="Normal 9 3 2 2 9 3" xfId="41754"/>
    <cellStyle name="Normal 9 3 2 3" xfId="41755"/>
    <cellStyle name="Normal 9 3 2 3 10" xfId="41756"/>
    <cellStyle name="Normal 9 3 2 3 11" xfId="41757"/>
    <cellStyle name="Normal 9 3 2 3 2" xfId="41758"/>
    <cellStyle name="Normal 9 3 2 3 2 2" xfId="41759"/>
    <cellStyle name="Normal 9 3 2 3 2 2 2" xfId="41760"/>
    <cellStyle name="Normal 9 3 2 3 2 2 2 2" xfId="41761"/>
    <cellStyle name="Normal 9 3 2 3 2 2 2 3" xfId="41762"/>
    <cellStyle name="Normal 9 3 2 3 2 2 3" xfId="41763"/>
    <cellStyle name="Normal 9 3 2 3 2 2 3 2" xfId="41764"/>
    <cellStyle name="Normal 9 3 2 3 2 2 3 3" xfId="41765"/>
    <cellStyle name="Normal 9 3 2 3 2 2 4" xfId="41766"/>
    <cellStyle name="Normal 9 3 2 3 2 2 4 2" xfId="41767"/>
    <cellStyle name="Normal 9 3 2 3 2 2 4 3" xfId="41768"/>
    <cellStyle name="Normal 9 3 2 3 2 2 5" xfId="41769"/>
    <cellStyle name="Normal 9 3 2 3 2 2 5 2" xfId="41770"/>
    <cellStyle name="Normal 9 3 2 3 2 2 5 3" xfId="41771"/>
    <cellStyle name="Normal 9 3 2 3 2 2 6" xfId="41772"/>
    <cellStyle name="Normal 9 3 2 3 2 2 7" xfId="41773"/>
    <cellStyle name="Normal 9 3 2 3 2 3" xfId="41774"/>
    <cellStyle name="Normal 9 3 2 3 2 3 2" xfId="41775"/>
    <cellStyle name="Normal 9 3 2 3 2 3 3" xfId="41776"/>
    <cellStyle name="Normal 9 3 2 3 2 4" xfId="41777"/>
    <cellStyle name="Normal 9 3 2 3 2 4 2" xfId="41778"/>
    <cellStyle name="Normal 9 3 2 3 2 4 3" xfId="41779"/>
    <cellStyle name="Normal 9 3 2 3 2 5" xfId="41780"/>
    <cellStyle name="Normal 9 3 2 3 2 5 2" xfId="41781"/>
    <cellStyle name="Normal 9 3 2 3 2 5 3" xfId="41782"/>
    <cellStyle name="Normal 9 3 2 3 2 6" xfId="41783"/>
    <cellStyle name="Normal 9 3 2 3 2 6 2" xfId="41784"/>
    <cellStyle name="Normal 9 3 2 3 2 6 3" xfId="41785"/>
    <cellStyle name="Normal 9 3 2 3 2 7" xfId="41786"/>
    <cellStyle name="Normal 9 3 2 3 2 8" xfId="41787"/>
    <cellStyle name="Normal 9 3 2 3 3" xfId="41788"/>
    <cellStyle name="Normal 9 3 2 3 3 2" xfId="41789"/>
    <cellStyle name="Normal 9 3 2 3 3 2 2" xfId="41790"/>
    <cellStyle name="Normal 9 3 2 3 3 2 3" xfId="41791"/>
    <cellStyle name="Normal 9 3 2 3 3 3" xfId="41792"/>
    <cellStyle name="Normal 9 3 2 3 3 3 2" xfId="41793"/>
    <cellStyle name="Normal 9 3 2 3 3 3 3" xfId="41794"/>
    <cellStyle name="Normal 9 3 2 3 3 4" xfId="41795"/>
    <cellStyle name="Normal 9 3 2 3 3 4 2" xfId="41796"/>
    <cellStyle name="Normal 9 3 2 3 3 4 3" xfId="41797"/>
    <cellStyle name="Normal 9 3 2 3 3 5" xfId="41798"/>
    <cellStyle name="Normal 9 3 2 3 3 5 2" xfId="41799"/>
    <cellStyle name="Normal 9 3 2 3 3 5 3" xfId="41800"/>
    <cellStyle name="Normal 9 3 2 3 3 6" xfId="41801"/>
    <cellStyle name="Normal 9 3 2 3 3 7" xfId="41802"/>
    <cellStyle name="Normal 9 3 2 3 4" xfId="41803"/>
    <cellStyle name="Normal 9 3 2 3 4 2" xfId="41804"/>
    <cellStyle name="Normal 9 3 2 3 4 2 2" xfId="41805"/>
    <cellStyle name="Normal 9 3 2 3 4 2 3" xfId="41806"/>
    <cellStyle name="Normal 9 3 2 3 4 3" xfId="41807"/>
    <cellStyle name="Normal 9 3 2 3 4 3 2" xfId="41808"/>
    <cellStyle name="Normal 9 3 2 3 4 3 3" xfId="41809"/>
    <cellStyle name="Normal 9 3 2 3 4 4" xfId="41810"/>
    <cellStyle name="Normal 9 3 2 3 4 4 2" xfId="41811"/>
    <cellStyle name="Normal 9 3 2 3 4 4 3" xfId="41812"/>
    <cellStyle name="Normal 9 3 2 3 4 5" xfId="41813"/>
    <cellStyle name="Normal 9 3 2 3 4 5 2" xfId="41814"/>
    <cellStyle name="Normal 9 3 2 3 4 5 3" xfId="41815"/>
    <cellStyle name="Normal 9 3 2 3 4 6" xfId="41816"/>
    <cellStyle name="Normal 9 3 2 3 4 7" xfId="41817"/>
    <cellStyle name="Normal 9 3 2 3 5" xfId="41818"/>
    <cellStyle name="Normal 9 3 2 3 5 2" xfId="41819"/>
    <cellStyle name="Normal 9 3 2 3 5 2 2" xfId="41820"/>
    <cellStyle name="Normal 9 3 2 3 5 2 3" xfId="41821"/>
    <cellStyle name="Normal 9 3 2 3 5 3" xfId="41822"/>
    <cellStyle name="Normal 9 3 2 3 5 3 2" xfId="41823"/>
    <cellStyle name="Normal 9 3 2 3 5 3 3" xfId="41824"/>
    <cellStyle name="Normal 9 3 2 3 5 4" xfId="41825"/>
    <cellStyle name="Normal 9 3 2 3 5 4 2" xfId="41826"/>
    <cellStyle name="Normal 9 3 2 3 5 4 3" xfId="41827"/>
    <cellStyle name="Normal 9 3 2 3 5 5" xfId="41828"/>
    <cellStyle name="Normal 9 3 2 3 5 5 2" xfId="41829"/>
    <cellStyle name="Normal 9 3 2 3 5 5 3" xfId="41830"/>
    <cellStyle name="Normal 9 3 2 3 5 6" xfId="41831"/>
    <cellStyle name="Normal 9 3 2 3 5 7" xfId="41832"/>
    <cellStyle name="Normal 9 3 2 3 6" xfId="41833"/>
    <cellStyle name="Normal 9 3 2 3 6 2" xfId="41834"/>
    <cellStyle name="Normal 9 3 2 3 6 3" xfId="41835"/>
    <cellStyle name="Normal 9 3 2 3 7" xfId="41836"/>
    <cellStyle name="Normal 9 3 2 3 7 2" xfId="41837"/>
    <cellStyle name="Normal 9 3 2 3 7 3" xfId="41838"/>
    <cellStyle name="Normal 9 3 2 3 8" xfId="41839"/>
    <cellStyle name="Normal 9 3 2 3 8 2" xfId="41840"/>
    <cellStyle name="Normal 9 3 2 3 8 3" xfId="41841"/>
    <cellStyle name="Normal 9 3 2 3 9" xfId="41842"/>
    <cellStyle name="Normal 9 3 2 3 9 2" xfId="41843"/>
    <cellStyle name="Normal 9 3 2 3 9 3" xfId="41844"/>
    <cellStyle name="Normal 9 3 2 4" xfId="41845"/>
    <cellStyle name="Normal 9 3 2 4 2" xfId="41846"/>
    <cellStyle name="Normal 9 3 2 4 2 2" xfId="41847"/>
    <cellStyle name="Normal 9 3 2 4 2 2 2" xfId="41848"/>
    <cellStyle name="Normal 9 3 2 4 2 2 3" xfId="41849"/>
    <cellStyle name="Normal 9 3 2 4 2 3" xfId="41850"/>
    <cellStyle name="Normal 9 3 2 4 2 3 2" xfId="41851"/>
    <cellStyle name="Normal 9 3 2 4 2 3 3" xfId="41852"/>
    <cellStyle name="Normal 9 3 2 4 2 4" xfId="41853"/>
    <cellStyle name="Normal 9 3 2 4 2 4 2" xfId="41854"/>
    <cellStyle name="Normal 9 3 2 4 2 4 3" xfId="41855"/>
    <cellStyle name="Normal 9 3 2 4 2 5" xfId="41856"/>
    <cellStyle name="Normal 9 3 2 4 2 5 2" xfId="41857"/>
    <cellStyle name="Normal 9 3 2 4 2 5 3" xfId="41858"/>
    <cellStyle name="Normal 9 3 2 4 2 6" xfId="41859"/>
    <cellStyle name="Normal 9 3 2 4 2 7" xfId="41860"/>
    <cellStyle name="Normal 9 3 2 4 3" xfId="41861"/>
    <cellStyle name="Normal 9 3 2 4 3 2" xfId="41862"/>
    <cellStyle name="Normal 9 3 2 4 3 3" xfId="41863"/>
    <cellStyle name="Normal 9 3 2 4 4" xfId="41864"/>
    <cellStyle name="Normal 9 3 2 4 4 2" xfId="41865"/>
    <cellStyle name="Normal 9 3 2 4 4 3" xfId="41866"/>
    <cellStyle name="Normal 9 3 2 4 5" xfId="41867"/>
    <cellStyle name="Normal 9 3 2 4 5 2" xfId="41868"/>
    <cellStyle name="Normal 9 3 2 4 5 3" xfId="41869"/>
    <cellStyle name="Normal 9 3 2 4 6" xfId="41870"/>
    <cellStyle name="Normal 9 3 2 4 6 2" xfId="41871"/>
    <cellStyle name="Normal 9 3 2 4 6 3" xfId="41872"/>
    <cellStyle name="Normal 9 3 2 4 7" xfId="41873"/>
    <cellStyle name="Normal 9 3 2 4 8" xfId="41874"/>
    <cellStyle name="Normal 9 3 2 5" xfId="41875"/>
    <cellStyle name="Normal 9 3 2 5 2" xfId="41876"/>
    <cellStyle name="Normal 9 3 2 5 2 2" xfId="41877"/>
    <cellStyle name="Normal 9 3 2 5 2 2 2" xfId="41878"/>
    <cellStyle name="Normal 9 3 2 5 2 2 3" xfId="41879"/>
    <cellStyle name="Normal 9 3 2 5 2 3" xfId="41880"/>
    <cellStyle name="Normal 9 3 2 5 2 3 2" xfId="41881"/>
    <cellStyle name="Normal 9 3 2 5 2 3 3" xfId="41882"/>
    <cellStyle name="Normal 9 3 2 5 2 4" xfId="41883"/>
    <cellStyle name="Normal 9 3 2 5 2 4 2" xfId="41884"/>
    <cellStyle name="Normal 9 3 2 5 2 4 3" xfId="41885"/>
    <cellStyle name="Normal 9 3 2 5 2 5" xfId="41886"/>
    <cellStyle name="Normal 9 3 2 5 2 5 2" xfId="41887"/>
    <cellStyle name="Normal 9 3 2 5 2 5 3" xfId="41888"/>
    <cellStyle name="Normal 9 3 2 5 2 6" xfId="41889"/>
    <cellStyle name="Normal 9 3 2 5 2 7" xfId="41890"/>
    <cellStyle name="Normal 9 3 2 5 3" xfId="41891"/>
    <cellStyle name="Normal 9 3 2 5 3 2" xfId="41892"/>
    <cellStyle name="Normal 9 3 2 5 3 3" xfId="41893"/>
    <cellStyle name="Normal 9 3 2 5 4" xfId="41894"/>
    <cellStyle name="Normal 9 3 2 5 4 2" xfId="41895"/>
    <cellStyle name="Normal 9 3 2 5 4 3" xfId="41896"/>
    <cellStyle name="Normal 9 3 2 5 5" xfId="41897"/>
    <cellStyle name="Normal 9 3 2 5 5 2" xfId="41898"/>
    <cellStyle name="Normal 9 3 2 5 5 3" xfId="41899"/>
    <cellStyle name="Normal 9 3 2 5 6" xfId="41900"/>
    <cellStyle name="Normal 9 3 2 5 6 2" xfId="41901"/>
    <cellStyle name="Normal 9 3 2 5 6 3" xfId="41902"/>
    <cellStyle name="Normal 9 3 2 5 7" xfId="41903"/>
    <cellStyle name="Normal 9 3 2 5 8" xfId="41904"/>
    <cellStyle name="Normal 9 3 2 6" xfId="41905"/>
    <cellStyle name="Normal 9 3 2 6 2" xfId="41906"/>
    <cellStyle name="Normal 9 3 2 6 2 2" xfId="41907"/>
    <cellStyle name="Normal 9 3 2 6 2 3" xfId="41908"/>
    <cellStyle name="Normal 9 3 2 6 3" xfId="41909"/>
    <cellStyle name="Normal 9 3 2 6 3 2" xfId="41910"/>
    <cellStyle name="Normal 9 3 2 6 3 3" xfId="41911"/>
    <cellStyle name="Normal 9 3 2 6 4" xfId="41912"/>
    <cellStyle name="Normal 9 3 2 6 4 2" xfId="41913"/>
    <cellStyle name="Normal 9 3 2 6 4 3" xfId="41914"/>
    <cellStyle name="Normal 9 3 2 6 5" xfId="41915"/>
    <cellStyle name="Normal 9 3 2 6 5 2" xfId="41916"/>
    <cellStyle name="Normal 9 3 2 6 5 3" xfId="41917"/>
    <cellStyle name="Normal 9 3 2 6 6" xfId="41918"/>
    <cellStyle name="Normal 9 3 2 6 7" xfId="41919"/>
    <cellStyle name="Normal 9 3 2 7" xfId="41920"/>
    <cellStyle name="Normal 9 3 2 7 2" xfId="41921"/>
    <cellStyle name="Normal 9 3 2 7 2 2" xfId="41922"/>
    <cellStyle name="Normal 9 3 2 7 2 3" xfId="41923"/>
    <cellStyle name="Normal 9 3 2 7 3" xfId="41924"/>
    <cellStyle name="Normal 9 3 2 7 3 2" xfId="41925"/>
    <cellStyle name="Normal 9 3 2 7 3 3" xfId="41926"/>
    <cellStyle name="Normal 9 3 2 7 4" xfId="41927"/>
    <cellStyle name="Normal 9 3 2 7 4 2" xfId="41928"/>
    <cellStyle name="Normal 9 3 2 7 4 3" xfId="41929"/>
    <cellStyle name="Normal 9 3 2 7 5" xfId="41930"/>
    <cellStyle name="Normal 9 3 2 7 5 2" xfId="41931"/>
    <cellStyle name="Normal 9 3 2 7 5 3" xfId="41932"/>
    <cellStyle name="Normal 9 3 2 7 6" xfId="41933"/>
    <cellStyle name="Normal 9 3 2 7 7" xfId="41934"/>
    <cellStyle name="Normal 9 3 2 8" xfId="41935"/>
    <cellStyle name="Normal 9 3 2 8 2" xfId="41936"/>
    <cellStyle name="Normal 9 3 2 8 2 2" xfId="41937"/>
    <cellStyle name="Normal 9 3 2 8 2 3" xfId="41938"/>
    <cellStyle name="Normal 9 3 2 8 3" xfId="41939"/>
    <cellStyle name="Normal 9 3 2 8 3 2" xfId="41940"/>
    <cellStyle name="Normal 9 3 2 8 3 3" xfId="41941"/>
    <cellStyle name="Normal 9 3 2 8 4" xfId="41942"/>
    <cellStyle name="Normal 9 3 2 8 4 2" xfId="41943"/>
    <cellStyle name="Normal 9 3 2 8 4 3" xfId="41944"/>
    <cellStyle name="Normal 9 3 2 8 5" xfId="41945"/>
    <cellStyle name="Normal 9 3 2 8 5 2" xfId="41946"/>
    <cellStyle name="Normal 9 3 2 8 5 3" xfId="41947"/>
    <cellStyle name="Normal 9 3 2 8 6" xfId="41948"/>
    <cellStyle name="Normal 9 3 2 8 7" xfId="41949"/>
    <cellStyle name="Normal 9 3 2 9" xfId="41950"/>
    <cellStyle name="Normal 9 3 2 9 2" xfId="41951"/>
    <cellStyle name="Normal 9 3 2 9 2 2" xfId="41952"/>
    <cellStyle name="Normal 9 3 2 9 2 3" xfId="41953"/>
    <cellStyle name="Normal 9 3 2 9 3" xfId="41954"/>
    <cellStyle name="Normal 9 3 2 9 3 2" xfId="41955"/>
    <cellStyle name="Normal 9 3 2 9 3 3" xfId="41956"/>
    <cellStyle name="Normal 9 3 2 9 4" xfId="41957"/>
    <cellStyle name="Normal 9 3 2 9 4 2" xfId="41958"/>
    <cellStyle name="Normal 9 3 2 9 4 3" xfId="41959"/>
    <cellStyle name="Normal 9 3 2 9 5" xfId="41960"/>
    <cellStyle name="Normal 9 3 2 9 5 2" xfId="41961"/>
    <cellStyle name="Normal 9 3 2 9 5 3" xfId="41962"/>
    <cellStyle name="Normal 9 3 2 9 6" xfId="41963"/>
    <cellStyle name="Normal 9 3 2 9 7" xfId="41964"/>
    <cellStyle name="Normal 9 3 3" xfId="41965"/>
    <cellStyle name="Normal 9 3 3 10" xfId="41966"/>
    <cellStyle name="Normal 9 3 3 10 2" xfId="41967"/>
    <cellStyle name="Normal 9 3 3 10 3" xfId="41968"/>
    <cellStyle name="Normal 9 3 3 11" xfId="41969"/>
    <cellStyle name="Normal 9 3 3 11 2" xfId="41970"/>
    <cellStyle name="Normal 9 3 3 11 3" xfId="41971"/>
    <cellStyle name="Normal 9 3 3 12" xfId="41972"/>
    <cellStyle name="Normal 9 3 3 12 2" xfId="41973"/>
    <cellStyle name="Normal 9 3 3 12 3" xfId="41974"/>
    <cellStyle name="Normal 9 3 3 13" xfId="41975"/>
    <cellStyle name="Normal 9 3 3 14" xfId="41976"/>
    <cellStyle name="Normal 9 3 3 2" xfId="41977"/>
    <cellStyle name="Normal 9 3 3 2 10" xfId="41978"/>
    <cellStyle name="Normal 9 3 3 2 11" xfId="41979"/>
    <cellStyle name="Normal 9 3 3 2 2" xfId="41980"/>
    <cellStyle name="Normal 9 3 3 2 2 2" xfId="41981"/>
    <cellStyle name="Normal 9 3 3 2 2 2 2" xfId="41982"/>
    <cellStyle name="Normal 9 3 3 2 2 2 2 2" xfId="41983"/>
    <cellStyle name="Normal 9 3 3 2 2 2 2 3" xfId="41984"/>
    <cellStyle name="Normal 9 3 3 2 2 2 3" xfId="41985"/>
    <cellStyle name="Normal 9 3 3 2 2 2 3 2" xfId="41986"/>
    <cellStyle name="Normal 9 3 3 2 2 2 3 3" xfId="41987"/>
    <cellStyle name="Normal 9 3 3 2 2 2 4" xfId="41988"/>
    <cellStyle name="Normal 9 3 3 2 2 2 4 2" xfId="41989"/>
    <cellStyle name="Normal 9 3 3 2 2 2 4 3" xfId="41990"/>
    <cellStyle name="Normal 9 3 3 2 2 2 5" xfId="41991"/>
    <cellStyle name="Normal 9 3 3 2 2 2 5 2" xfId="41992"/>
    <cellStyle name="Normal 9 3 3 2 2 2 5 3" xfId="41993"/>
    <cellStyle name="Normal 9 3 3 2 2 2 6" xfId="41994"/>
    <cellStyle name="Normal 9 3 3 2 2 2 7" xfId="41995"/>
    <cellStyle name="Normal 9 3 3 2 2 3" xfId="41996"/>
    <cellStyle name="Normal 9 3 3 2 2 3 2" xfId="41997"/>
    <cellStyle name="Normal 9 3 3 2 2 3 3" xfId="41998"/>
    <cellStyle name="Normal 9 3 3 2 2 4" xfId="41999"/>
    <cellStyle name="Normal 9 3 3 2 2 4 2" xfId="42000"/>
    <cellStyle name="Normal 9 3 3 2 2 4 3" xfId="42001"/>
    <cellStyle name="Normal 9 3 3 2 2 5" xfId="42002"/>
    <cellStyle name="Normal 9 3 3 2 2 5 2" xfId="42003"/>
    <cellStyle name="Normal 9 3 3 2 2 5 3" xfId="42004"/>
    <cellStyle name="Normal 9 3 3 2 2 6" xfId="42005"/>
    <cellStyle name="Normal 9 3 3 2 2 6 2" xfId="42006"/>
    <cellStyle name="Normal 9 3 3 2 2 6 3" xfId="42007"/>
    <cellStyle name="Normal 9 3 3 2 2 7" xfId="42008"/>
    <cellStyle name="Normal 9 3 3 2 2 8" xfId="42009"/>
    <cellStyle name="Normal 9 3 3 2 3" xfId="42010"/>
    <cellStyle name="Normal 9 3 3 2 3 2" xfId="42011"/>
    <cellStyle name="Normal 9 3 3 2 3 2 2" xfId="42012"/>
    <cellStyle name="Normal 9 3 3 2 3 2 3" xfId="42013"/>
    <cellStyle name="Normal 9 3 3 2 3 3" xfId="42014"/>
    <cellStyle name="Normal 9 3 3 2 3 3 2" xfId="42015"/>
    <cellStyle name="Normal 9 3 3 2 3 3 3" xfId="42016"/>
    <cellStyle name="Normal 9 3 3 2 3 4" xfId="42017"/>
    <cellStyle name="Normal 9 3 3 2 3 4 2" xfId="42018"/>
    <cellStyle name="Normal 9 3 3 2 3 4 3" xfId="42019"/>
    <cellStyle name="Normal 9 3 3 2 3 5" xfId="42020"/>
    <cellStyle name="Normal 9 3 3 2 3 5 2" xfId="42021"/>
    <cellStyle name="Normal 9 3 3 2 3 5 3" xfId="42022"/>
    <cellStyle name="Normal 9 3 3 2 3 6" xfId="42023"/>
    <cellStyle name="Normal 9 3 3 2 3 7" xfId="42024"/>
    <cellStyle name="Normal 9 3 3 2 4" xfId="42025"/>
    <cellStyle name="Normal 9 3 3 2 4 2" xfId="42026"/>
    <cellStyle name="Normal 9 3 3 2 4 2 2" xfId="42027"/>
    <cellStyle name="Normal 9 3 3 2 4 2 3" xfId="42028"/>
    <cellStyle name="Normal 9 3 3 2 4 3" xfId="42029"/>
    <cellStyle name="Normal 9 3 3 2 4 3 2" xfId="42030"/>
    <cellStyle name="Normal 9 3 3 2 4 3 3" xfId="42031"/>
    <cellStyle name="Normal 9 3 3 2 4 4" xfId="42032"/>
    <cellStyle name="Normal 9 3 3 2 4 4 2" xfId="42033"/>
    <cellStyle name="Normal 9 3 3 2 4 4 3" xfId="42034"/>
    <cellStyle name="Normal 9 3 3 2 4 5" xfId="42035"/>
    <cellStyle name="Normal 9 3 3 2 4 5 2" xfId="42036"/>
    <cellStyle name="Normal 9 3 3 2 4 5 3" xfId="42037"/>
    <cellStyle name="Normal 9 3 3 2 4 6" xfId="42038"/>
    <cellStyle name="Normal 9 3 3 2 4 7" xfId="42039"/>
    <cellStyle name="Normal 9 3 3 2 5" xfId="42040"/>
    <cellStyle name="Normal 9 3 3 2 5 2" xfId="42041"/>
    <cellStyle name="Normal 9 3 3 2 5 2 2" xfId="42042"/>
    <cellStyle name="Normal 9 3 3 2 5 2 3" xfId="42043"/>
    <cellStyle name="Normal 9 3 3 2 5 3" xfId="42044"/>
    <cellStyle name="Normal 9 3 3 2 5 3 2" xfId="42045"/>
    <cellStyle name="Normal 9 3 3 2 5 3 3" xfId="42046"/>
    <cellStyle name="Normal 9 3 3 2 5 4" xfId="42047"/>
    <cellStyle name="Normal 9 3 3 2 5 4 2" xfId="42048"/>
    <cellStyle name="Normal 9 3 3 2 5 4 3" xfId="42049"/>
    <cellStyle name="Normal 9 3 3 2 5 5" xfId="42050"/>
    <cellStyle name="Normal 9 3 3 2 5 5 2" xfId="42051"/>
    <cellStyle name="Normal 9 3 3 2 5 5 3" xfId="42052"/>
    <cellStyle name="Normal 9 3 3 2 5 6" xfId="42053"/>
    <cellStyle name="Normal 9 3 3 2 5 7" xfId="42054"/>
    <cellStyle name="Normal 9 3 3 2 6" xfId="42055"/>
    <cellStyle name="Normal 9 3 3 2 6 2" xfId="42056"/>
    <cellStyle name="Normal 9 3 3 2 6 3" xfId="42057"/>
    <cellStyle name="Normal 9 3 3 2 7" xfId="42058"/>
    <cellStyle name="Normal 9 3 3 2 7 2" xfId="42059"/>
    <cellStyle name="Normal 9 3 3 2 7 3" xfId="42060"/>
    <cellStyle name="Normal 9 3 3 2 8" xfId="42061"/>
    <cellStyle name="Normal 9 3 3 2 8 2" xfId="42062"/>
    <cellStyle name="Normal 9 3 3 2 8 3" xfId="42063"/>
    <cellStyle name="Normal 9 3 3 2 9" xfId="42064"/>
    <cellStyle name="Normal 9 3 3 2 9 2" xfId="42065"/>
    <cellStyle name="Normal 9 3 3 2 9 3" xfId="42066"/>
    <cellStyle name="Normal 9 3 3 3" xfId="42067"/>
    <cellStyle name="Normal 9 3 3 3 2" xfId="42068"/>
    <cellStyle name="Normal 9 3 3 3 2 2" xfId="42069"/>
    <cellStyle name="Normal 9 3 3 3 2 2 2" xfId="42070"/>
    <cellStyle name="Normal 9 3 3 3 2 2 3" xfId="42071"/>
    <cellStyle name="Normal 9 3 3 3 2 3" xfId="42072"/>
    <cellStyle name="Normal 9 3 3 3 2 3 2" xfId="42073"/>
    <cellStyle name="Normal 9 3 3 3 2 3 3" xfId="42074"/>
    <cellStyle name="Normal 9 3 3 3 2 4" xfId="42075"/>
    <cellStyle name="Normal 9 3 3 3 2 4 2" xfId="42076"/>
    <cellStyle name="Normal 9 3 3 3 2 4 3" xfId="42077"/>
    <cellStyle name="Normal 9 3 3 3 2 5" xfId="42078"/>
    <cellStyle name="Normal 9 3 3 3 2 5 2" xfId="42079"/>
    <cellStyle name="Normal 9 3 3 3 2 5 3" xfId="42080"/>
    <cellStyle name="Normal 9 3 3 3 2 6" xfId="42081"/>
    <cellStyle name="Normal 9 3 3 3 2 7" xfId="42082"/>
    <cellStyle name="Normal 9 3 3 3 3" xfId="42083"/>
    <cellStyle name="Normal 9 3 3 3 3 2" xfId="42084"/>
    <cellStyle name="Normal 9 3 3 3 3 3" xfId="42085"/>
    <cellStyle name="Normal 9 3 3 3 4" xfId="42086"/>
    <cellStyle name="Normal 9 3 3 3 4 2" xfId="42087"/>
    <cellStyle name="Normal 9 3 3 3 4 3" xfId="42088"/>
    <cellStyle name="Normal 9 3 3 3 5" xfId="42089"/>
    <cellStyle name="Normal 9 3 3 3 5 2" xfId="42090"/>
    <cellStyle name="Normal 9 3 3 3 5 3" xfId="42091"/>
    <cellStyle name="Normal 9 3 3 3 6" xfId="42092"/>
    <cellStyle name="Normal 9 3 3 3 6 2" xfId="42093"/>
    <cellStyle name="Normal 9 3 3 3 6 3" xfId="42094"/>
    <cellStyle name="Normal 9 3 3 3 7" xfId="42095"/>
    <cellStyle name="Normal 9 3 3 3 8" xfId="42096"/>
    <cellStyle name="Normal 9 3 3 4" xfId="42097"/>
    <cellStyle name="Normal 9 3 3 4 2" xfId="42098"/>
    <cellStyle name="Normal 9 3 3 4 2 2" xfId="42099"/>
    <cellStyle name="Normal 9 3 3 4 2 2 2" xfId="42100"/>
    <cellStyle name="Normal 9 3 3 4 2 2 3" xfId="42101"/>
    <cellStyle name="Normal 9 3 3 4 2 3" xfId="42102"/>
    <cellStyle name="Normal 9 3 3 4 2 3 2" xfId="42103"/>
    <cellStyle name="Normal 9 3 3 4 2 3 3" xfId="42104"/>
    <cellStyle name="Normal 9 3 3 4 2 4" xfId="42105"/>
    <cellStyle name="Normal 9 3 3 4 2 4 2" xfId="42106"/>
    <cellStyle name="Normal 9 3 3 4 2 4 3" xfId="42107"/>
    <cellStyle name="Normal 9 3 3 4 2 5" xfId="42108"/>
    <cellStyle name="Normal 9 3 3 4 2 5 2" xfId="42109"/>
    <cellStyle name="Normal 9 3 3 4 2 5 3" xfId="42110"/>
    <cellStyle name="Normal 9 3 3 4 2 6" xfId="42111"/>
    <cellStyle name="Normal 9 3 3 4 2 7" xfId="42112"/>
    <cellStyle name="Normal 9 3 3 4 3" xfId="42113"/>
    <cellStyle name="Normal 9 3 3 4 3 2" xfId="42114"/>
    <cellStyle name="Normal 9 3 3 4 3 3" xfId="42115"/>
    <cellStyle name="Normal 9 3 3 4 4" xfId="42116"/>
    <cellStyle name="Normal 9 3 3 4 4 2" xfId="42117"/>
    <cellStyle name="Normal 9 3 3 4 4 3" xfId="42118"/>
    <cellStyle name="Normal 9 3 3 4 5" xfId="42119"/>
    <cellStyle name="Normal 9 3 3 4 5 2" xfId="42120"/>
    <cellStyle name="Normal 9 3 3 4 5 3" xfId="42121"/>
    <cellStyle name="Normal 9 3 3 4 6" xfId="42122"/>
    <cellStyle name="Normal 9 3 3 4 6 2" xfId="42123"/>
    <cellStyle name="Normal 9 3 3 4 6 3" xfId="42124"/>
    <cellStyle name="Normal 9 3 3 4 7" xfId="42125"/>
    <cellStyle name="Normal 9 3 3 4 8" xfId="42126"/>
    <cellStyle name="Normal 9 3 3 5" xfId="42127"/>
    <cellStyle name="Normal 9 3 3 5 2" xfId="42128"/>
    <cellStyle name="Normal 9 3 3 5 2 2" xfId="42129"/>
    <cellStyle name="Normal 9 3 3 5 2 3" xfId="42130"/>
    <cellStyle name="Normal 9 3 3 5 3" xfId="42131"/>
    <cellStyle name="Normal 9 3 3 5 3 2" xfId="42132"/>
    <cellStyle name="Normal 9 3 3 5 3 3" xfId="42133"/>
    <cellStyle name="Normal 9 3 3 5 4" xfId="42134"/>
    <cellStyle name="Normal 9 3 3 5 4 2" xfId="42135"/>
    <cellStyle name="Normal 9 3 3 5 4 3" xfId="42136"/>
    <cellStyle name="Normal 9 3 3 5 5" xfId="42137"/>
    <cellStyle name="Normal 9 3 3 5 5 2" xfId="42138"/>
    <cellStyle name="Normal 9 3 3 5 5 3" xfId="42139"/>
    <cellStyle name="Normal 9 3 3 5 6" xfId="42140"/>
    <cellStyle name="Normal 9 3 3 5 7" xfId="42141"/>
    <cellStyle name="Normal 9 3 3 6" xfId="42142"/>
    <cellStyle name="Normal 9 3 3 6 2" xfId="42143"/>
    <cellStyle name="Normal 9 3 3 6 2 2" xfId="42144"/>
    <cellStyle name="Normal 9 3 3 6 2 3" xfId="42145"/>
    <cellStyle name="Normal 9 3 3 6 3" xfId="42146"/>
    <cellStyle name="Normal 9 3 3 6 3 2" xfId="42147"/>
    <cellStyle name="Normal 9 3 3 6 3 3" xfId="42148"/>
    <cellStyle name="Normal 9 3 3 6 4" xfId="42149"/>
    <cellStyle name="Normal 9 3 3 6 4 2" xfId="42150"/>
    <cellStyle name="Normal 9 3 3 6 4 3" xfId="42151"/>
    <cellStyle name="Normal 9 3 3 6 5" xfId="42152"/>
    <cellStyle name="Normal 9 3 3 6 5 2" xfId="42153"/>
    <cellStyle name="Normal 9 3 3 6 5 3" xfId="42154"/>
    <cellStyle name="Normal 9 3 3 6 6" xfId="42155"/>
    <cellStyle name="Normal 9 3 3 6 7" xfId="42156"/>
    <cellStyle name="Normal 9 3 3 7" xfId="42157"/>
    <cellStyle name="Normal 9 3 3 7 2" xfId="42158"/>
    <cellStyle name="Normal 9 3 3 7 2 2" xfId="42159"/>
    <cellStyle name="Normal 9 3 3 7 2 3" xfId="42160"/>
    <cellStyle name="Normal 9 3 3 7 3" xfId="42161"/>
    <cellStyle name="Normal 9 3 3 7 3 2" xfId="42162"/>
    <cellStyle name="Normal 9 3 3 7 3 3" xfId="42163"/>
    <cellStyle name="Normal 9 3 3 7 4" xfId="42164"/>
    <cellStyle name="Normal 9 3 3 7 4 2" xfId="42165"/>
    <cellStyle name="Normal 9 3 3 7 4 3" xfId="42166"/>
    <cellStyle name="Normal 9 3 3 7 5" xfId="42167"/>
    <cellStyle name="Normal 9 3 3 7 5 2" xfId="42168"/>
    <cellStyle name="Normal 9 3 3 7 5 3" xfId="42169"/>
    <cellStyle name="Normal 9 3 3 7 6" xfId="42170"/>
    <cellStyle name="Normal 9 3 3 7 7" xfId="42171"/>
    <cellStyle name="Normal 9 3 3 8" xfId="42172"/>
    <cellStyle name="Normal 9 3 3 8 2" xfId="42173"/>
    <cellStyle name="Normal 9 3 3 8 2 2" xfId="42174"/>
    <cellStyle name="Normal 9 3 3 8 2 3" xfId="42175"/>
    <cellStyle name="Normal 9 3 3 8 3" xfId="42176"/>
    <cellStyle name="Normal 9 3 3 8 3 2" xfId="42177"/>
    <cellStyle name="Normal 9 3 3 8 3 3" xfId="42178"/>
    <cellStyle name="Normal 9 3 3 8 4" xfId="42179"/>
    <cellStyle name="Normal 9 3 3 8 4 2" xfId="42180"/>
    <cellStyle name="Normal 9 3 3 8 4 3" xfId="42181"/>
    <cellStyle name="Normal 9 3 3 8 5" xfId="42182"/>
    <cellStyle name="Normal 9 3 3 8 5 2" xfId="42183"/>
    <cellStyle name="Normal 9 3 3 8 5 3" xfId="42184"/>
    <cellStyle name="Normal 9 3 3 8 6" xfId="42185"/>
    <cellStyle name="Normal 9 3 3 8 7" xfId="42186"/>
    <cellStyle name="Normal 9 3 3 9" xfId="42187"/>
    <cellStyle name="Normal 9 3 3 9 2" xfId="42188"/>
    <cellStyle name="Normal 9 3 3 9 3" xfId="42189"/>
    <cellStyle name="Normal 9 3 4" xfId="42190"/>
    <cellStyle name="Normal 9 3 4 10" xfId="42191"/>
    <cellStyle name="Normal 9 3 4 11" xfId="42192"/>
    <cellStyle name="Normal 9 3 4 2" xfId="42193"/>
    <cellStyle name="Normal 9 3 4 2 2" xfId="42194"/>
    <cellStyle name="Normal 9 3 4 2 2 2" xfId="42195"/>
    <cellStyle name="Normal 9 3 4 2 2 2 2" xfId="42196"/>
    <cellStyle name="Normal 9 3 4 2 2 2 3" xfId="42197"/>
    <cellStyle name="Normal 9 3 4 2 2 3" xfId="42198"/>
    <cellStyle name="Normal 9 3 4 2 2 3 2" xfId="42199"/>
    <cellStyle name="Normal 9 3 4 2 2 3 3" xfId="42200"/>
    <cellStyle name="Normal 9 3 4 2 2 4" xfId="42201"/>
    <cellStyle name="Normal 9 3 4 2 2 4 2" xfId="42202"/>
    <cellStyle name="Normal 9 3 4 2 2 4 3" xfId="42203"/>
    <cellStyle name="Normal 9 3 4 2 2 5" xfId="42204"/>
    <cellStyle name="Normal 9 3 4 2 2 5 2" xfId="42205"/>
    <cellStyle name="Normal 9 3 4 2 2 5 3" xfId="42206"/>
    <cellStyle name="Normal 9 3 4 2 2 6" xfId="42207"/>
    <cellStyle name="Normal 9 3 4 2 2 7" xfId="42208"/>
    <cellStyle name="Normal 9 3 4 2 3" xfId="42209"/>
    <cellStyle name="Normal 9 3 4 2 3 2" xfId="42210"/>
    <cellStyle name="Normal 9 3 4 2 3 3" xfId="42211"/>
    <cellStyle name="Normal 9 3 4 2 4" xfId="42212"/>
    <cellStyle name="Normal 9 3 4 2 4 2" xfId="42213"/>
    <cellStyle name="Normal 9 3 4 2 4 3" xfId="42214"/>
    <cellStyle name="Normal 9 3 4 2 5" xfId="42215"/>
    <cellStyle name="Normal 9 3 4 2 5 2" xfId="42216"/>
    <cellStyle name="Normal 9 3 4 2 5 3" xfId="42217"/>
    <cellStyle name="Normal 9 3 4 2 6" xfId="42218"/>
    <cellStyle name="Normal 9 3 4 2 6 2" xfId="42219"/>
    <cellStyle name="Normal 9 3 4 2 6 3" xfId="42220"/>
    <cellStyle name="Normal 9 3 4 2 7" xfId="42221"/>
    <cellStyle name="Normal 9 3 4 2 8" xfId="42222"/>
    <cellStyle name="Normal 9 3 4 3" xfId="42223"/>
    <cellStyle name="Normal 9 3 4 3 2" xfId="42224"/>
    <cellStyle name="Normal 9 3 4 3 2 2" xfId="42225"/>
    <cellStyle name="Normal 9 3 4 3 2 3" xfId="42226"/>
    <cellStyle name="Normal 9 3 4 3 3" xfId="42227"/>
    <cellStyle name="Normal 9 3 4 3 3 2" xfId="42228"/>
    <cellStyle name="Normal 9 3 4 3 3 3" xfId="42229"/>
    <cellStyle name="Normal 9 3 4 3 4" xfId="42230"/>
    <cellStyle name="Normal 9 3 4 3 4 2" xfId="42231"/>
    <cellStyle name="Normal 9 3 4 3 4 3" xfId="42232"/>
    <cellStyle name="Normal 9 3 4 3 5" xfId="42233"/>
    <cellStyle name="Normal 9 3 4 3 5 2" xfId="42234"/>
    <cellStyle name="Normal 9 3 4 3 5 3" xfId="42235"/>
    <cellStyle name="Normal 9 3 4 3 6" xfId="42236"/>
    <cellStyle name="Normal 9 3 4 3 7" xfId="42237"/>
    <cellStyle name="Normal 9 3 4 4" xfId="42238"/>
    <cellStyle name="Normal 9 3 4 4 2" xfId="42239"/>
    <cellStyle name="Normal 9 3 4 4 2 2" xfId="42240"/>
    <cellStyle name="Normal 9 3 4 4 2 3" xfId="42241"/>
    <cellStyle name="Normal 9 3 4 4 3" xfId="42242"/>
    <cellStyle name="Normal 9 3 4 4 3 2" xfId="42243"/>
    <cellStyle name="Normal 9 3 4 4 3 3" xfId="42244"/>
    <cellStyle name="Normal 9 3 4 4 4" xfId="42245"/>
    <cellStyle name="Normal 9 3 4 4 4 2" xfId="42246"/>
    <cellStyle name="Normal 9 3 4 4 4 3" xfId="42247"/>
    <cellStyle name="Normal 9 3 4 4 5" xfId="42248"/>
    <cellStyle name="Normal 9 3 4 4 5 2" xfId="42249"/>
    <cellStyle name="Normal 9 3 4 4 5 3" xfId="42250"/>
    <cellStyle name="Normal 9 3 4 4 6" xfId="42251"/>
    <cellStyle name="Normal 9 3 4 4 7" xfId="42252"/>
    <cellStyle name="Normal 9 3 4 5" xfId="42253"/>
    <cellStyle name="Normal 9 3 4 5 2" xfId="42254"/>
    <cellStyle name="Normal 9 3 4 5 2 2" xfId="42255"/>
    <cellStyle name="Normal 9 3 4 5 2 3" xfId="42256"/>
    <cellStyle name="Normal 9 3 4 5 3" xfId="42257"/>
    <cellStyle name="Normal 9 3 4 5 3 2" xfId="42258"/>
    <cellStyle name="Normal 9 3 4 5 3 3" xfId="42259"/>
    <cellStyle name="Normal 9 3 4 5 4" xfId="42260"/>
    <cellStyle name="Normal 9 3 4 5 4 2" xfId="42261"/>
    <cellStyle name="Normal 9 3 4 5 4 3" xfId="42262"/>
    <cellStyle name="Normal 9 3 4 5 5" xfId="42263"/>
    <cellStyle name="Normal 9 3 4 5 5 2" xfId="42264"/>
    <cellStyle name="Normal 9 3 4 5 5 3" xfId="42265"/>
    <cellStyle name="Normal 9 3 4 5 6" xfId="42266"/>
    <cellStyle name="Normal 9 3 4 5 7" xfId="42267"/>
    <cellStyle name="Normal 9 3 4 6" xfId="42268"/>
    <cellStyle name="Normal 9 3 4 6 2" xfId="42269"/>
    <cellStyle name="Normal 9 3 4 6 3" xfId="42270"/>
    <cellStyle name="Normal 9 3 4 7" xfId="42271"/>
    <cellStyle name="Normal 9 3 4 7 2" xfId="42272"/>
    <cellStyle name="Normal 9 3 4 7 3" xfId="42273"/>
    <cellStyle name="Normal 9 3 4 8" xfId="42274"/>
    <cellStyle name="Normal 9 3 4 8 2" xfId="42275"/>
    <cellStyle name="Normal 9 3 4 8 3" xfId="42276"/>
    <cellStyle name="Normal 9 3 4 9" xfId="42277"/>
    <cellStyle name="Normal 9 3 4 9 2" xfId="42278"/>
    <cellStyle name="Normal 9 3 4 9 3" xfId="42279"/>
    <cellStyle name="Normal 9 3 5" xfId="42280"/>
    <cellStyle name="Normal 9 3 5 2" xfId="42281"/>
    <cellStyle name="Normal 9 3 5 2 2" xfId="42282"/>
    <cellStyle name="Normal 9 3 5 2 2 2" xfId="42283"/>
    <cellStyle name="Normal 9 3 5 2 2 3" xfId="42284"/>
    <cellStyle name="Normal 9 3 5 2 3" xfId="42285"/>
    <cellStyle name="Normal 9 3 5 2 3 2" xfId="42286"/>
    <cellStyle name="Normal 9 3 5 2 3 3" xfId="42287"/>
    <cellStyle name="Normal 9 3 5 2 4" xfId="42288"/>
    <cellStyle name="Normal 9 3 5 2 4 2" xfId="42289"/>
    <cellStyle name="Normal 9 3 5 2 4 3" xfId="42290"/>
    <cellStyle name="Normal 9 3 5 2 5" xfId="42291"/>
    <cellStyle name="Normal 9 3 5 2 5 2" xfId="42292"/>
    <cellStyle name="Normal 9 3 5 2 5 3" xfId="42293"/>
    <cellStyle name="Normal 9 3 5 2 6" xfId="42294"/>
    <cellStyle name="Normal 9 3 5 2 7" xfId="42295"/>
    <cellStyle name="Normal 9 3 5 3" xfId="42296"/>
    <cellStyle name="Normal 9 3 5 3 2" xfId="42297"/>
    <cellStyle name="Normal 9 3 5 3 3" xfId="42298"/>
    <cellStyle name="Normal 9 3 5 4" xfId="42299"/>
    <cellStyle name="Normal 9 3 5 4 2" xfId="42300"/>
    <cellStyle name="Normal 9 3 5 4 3" xfId="42301"/>
    <cellStyle name="Normal 9 3 5 5" xfId="42302"/>
    <cellStyle name="Normal 9 3 5 5 2" xfId="42303"/>
    <cellStyle name="Normal 9 3 5 5 3" xfId="42304"/>
    <cellStyle name="Normal 9 3 5 6" xfId="42305"/>
    <cellStyle name="Normal 9 3 5 6 2" xfId="42306"/>
    <cellStyle name="Normal 9 3 5 6 3" xfId="42307"/>
    <cellStyle name="Normal 9 3 5 7" xfId="42308"/>
    <cellStyle name="Normal 9 3 5 8" xfId="42309"/>
    <cellStyle name="Normal 9 3 6" xfId="42310"/>
    <cellStyle name="Normal 9 3 6 2" xfId="42311"/>
    <cellStyle name="Normal 9 3 6 2 2" xfId="42312"/>
    <cellStyle name="Normal 9 3 6 2 2 2" xfId="42313"/>
    <cellStyle name="Normal 9 3 6 2 2 3" xfId="42314"/>
    <cellStyle name="Normal 9 3 6 2 3" xfId="42315"/>
    <cellStyle name="Normal 9 3 6 2 3 2" xfId="42316"/>
    <cellStyle name="Normal 9 3 6 2 3 3" xfId="42317"/>
    <cellStyle name="Normal 9 3 6 2 4" xfId="42318"/>
    <cellStyle name="Normal 9 3 6 2 4 2" xfId="42319"/>
    <cellStyle name="Normal 9 3 6 2 4 3" xfId="42320"/>
    <cellStyle name="Normal 9 3 6 2 5" xfId="42321"/>
    <cellStyle name="Normal 9 3 6 2 5 2" xfId="42322"/>
    <cellStyle name="Normal 9 3 6 2 5 3" xfId="42323"/>
    <cellStyle name="Normal 9 3 6 2 6" xfId="42324"/>
    <cellStyle name="Normal 9 3 6 2 7" xfId="42325"/>
    <cellStyle name="Normal 9 3 6 3" xfId="42326"/>
    <cellStyle name="Normal 9 3 6 3 2" xfId="42327"/>
    <cellStyle name="Normal 9 3 6 3 3" xfId="42328"/>
    <cellStyle name="Normal 9 3 6 4" xfId="42329"/>
    <cellStyle name="Normal 9 3 6 4 2" xfId="42330"/>
    <cellStyle name="Normal 9 3 6 4 3" xfId="42331"/>
    <cellStyle name="Normal 9 3 6 5" xfId="42332"/>
    <cellStyle name="Normal 9 3 6 5 2" xfId="42333"/>
    <cellStyle name="Normal 9 3 6 5 3" xfId="42334"/>
    <cellStyle name="Normal 9 3 6 6" xfId="42335"/>
    <cellStyle name="Normal 9 3 6 6 2" xfId="42336"/>
    <cellStyle name="Normal 9 3 6 6 3" xfId="42337"/>
    <cellStyle name="Normal 9 3 6 7" xfId="42338"/>
    <cellStyle name="Normal 9 3 6 8" xfId="42339"/>
    <cellStyle name="Normal 9 3 7" xfId="42340"/>
    <cellStyle name="Normal 9 3 7 2" xfId="42341"/>
    <cellStyle name="Normal 9 3 7 2 2" xfId="42342"/>
    <cellStyle name="Normal 9 3 7 2 3" xfId="42343"/>
    <cellStyle name="Normal 9 3 7 3" xfId="42344"/>
    <cellStyle name="Normal 9 3 7 3 2" xfId="42345"/>
    <cellStyle name="Normal 9 3 7 3 3" xfId="42346"/>
    <cellStyle name="Normal 9 3 7 4" xfId="42347"/>
    <cellStyle name="Normal 9 3 7 4 2" xfId="42348"/>
    <cellStyle name="Normal 9 3 7 4 3" xfId="42349"/>
    <cellStyle name="Normal 9 3 7 5" xfId="42350"/>
    <cellStyle name="Normal 9 3 7 5 2" xfId="42351"/>
    <cellStyle name="Normal 9 3 7 5 3" xfId="42352"/>
    <cellStyle name="Normal 9 3 7 6" xfId="42353"/>
    <cellStyle name="Normal 9 3 7 7" xfId="42354"/>
    <cellStyle name="Normal 9 3 8" xfId="42355"/>
    <cellStyle name="Normal 9 3 8 2" xfId="42356"/>
    <cellStyle name="Normal 9 3 8 2 2" xfId="42357"/>
    <cellStyle name="Normal 9 3 8 2 3" xfId="42358"/>
    <cellStyle name="Normal 9 3 8 3" xfId="42359"/>
    <cellStyle name="Normal 9 3 8 3 2" xfId="42360"/>
    <cellStyle name="Normal 9 3 8 3 3" xfId="42361"/>
    <cellStyle name="Normal 9 3 8 4" xfId="42362"/>
    <cellStyle name="Normal 9 3 8 4 2" xfId="42363"/>
    <cellStyle name="Normal 9 3 8 4 3" xfId="42364"/>
    <cellStyle name="Normal 9 3 8 5" xfId="42365"/>
    <cellStyle name="Normal 9 3 8 5 2" xfId="42366"/>
    <cellStyle name="Normal 9 3 8 5 3" xfId="42367"/>
    <cellStyle name="Normal 9 3 8 6" xfId="42368"/>
    <cellStyle name="Normal 9 3 8 7" xfId="42369"/>
    <cellStyle name="Normal 9 3 9" xfId="42370"/>
    <cellStyle name="Normal 9 3 9 2" xfId="42371"/>
    <cellStyle name="Normal 9 3 9 2 2" xfId="42372"/>
    <cellStyle name="Normal 9 3 9 2 3" xfId="42373"/>
    <cellStyle name="Normal 9 3 9 3" xfId="42374"/>
    <cellStyle name="Normal 9 3 9 3 2" xfId="42375"/>
    <cellStyle name="Normal 9 3 9 3 3" xfId="42376"/>
    <cellStyle name="Normal 9 3 9 4" xfId="42377"/>
    <cellStyle name="Normal 9 3 9 4 2" xfId="42378"/>
    <cellStyle name="Normal 9 3 9 4 3" xfId="42379"/>
    <cellStyle name="Normal 9 3 9 5" xfId="42380"/>
    <cellStyle name="Normal 9 3 9 5 2" xfId="42381"/>
    <cellStyle name="Normal 9 3 9 5 3" xfId="42382"/>
    <cellStyle name="Normal 9 3 9 6" xfId="42383"/>
    <cellStyle name="Normal 9 3 9 7" xfId="42384"/>
    <cellStyle name="Normal 9 4" xfId="42385"/>
    <cellStyle name="Normal 9 4 10" xfId="42386"/>
    <cellStyle name="Normal 9 4 10 2" xfId="42387"/>
    <cellStyle name="Normal 9 4 10 3" xfId="42388"/>
    <cellStyle name="Normal 9 4 11" xfId="42389"/>
    <cellStyle name="Normal 9 4 11 2" xfId="42390"/>
    <cellStyle name="Normal 9 4 11 3" xfId="42391"/>
    <cellStyle name="Normal 9 4 12" xfId="42392"/>
    <cellStyle name="Normal 9 4 12 2" xfId="42393"/>
    <cellStyle name="Normal 9 4 12 3" xfId="42394"/>
    <cellStyle name="Normal 9 4 13" xfId="42395"/>
    <cellStyle name="Normal 9 4 13 2" xfId="42396"/>
    <cellStyle name="Normal 9 4 13 3" xfId="42397"/>
    <cellStyle name="Normal 9 4 14" xfId="42398"/>
    <cellStyle name="Normal 9 4 15" xfId="42399"/>
    <cellStyle name="Normal 9 4 2" xfId="42400"/>
    <cellStyle name="Normal 9 4 2 10" xfId="42401"/>
    <cellStyle name="Normal 9 4 2 10 2" xfId="42402"/>
    <cellStyle name="Normal 9 4 2 10 3" xfId="42403"/>
    <cellStyle name="Normal 9 4 2 11" xfId="42404"/>
    <cellStyle name="Normal 9 4 2 11 2" xfId="42405"/>
    <cellStyle name="Normal 9 4 2 11 3" xfId="42406"/>
    <cellStyle name="Normal 9 4 2 12" xfId="42407"/>
    <cellStyle name="Normal 9 4 2 12 2" xfId="42408"/>
    <cellStyle name="Normal 9 4 2 12 3" xfId="42409"/>
    <cellStyle name="Normal 9 4 2 13" xfId="42410"/>
    <cellStyle name="Normal 9 4 2 14" xfId="42411"/>
    <cellStyle name="Normal 9 4 2 2" xfId="42412"/>
    <cellStyle name="Normal 9 4 2 2 10" xfId="42413"/>
    <cellStyle name="Normal 9 4 2 2 11" xfId="42414"/>
    <cellStyle name="Normal 9 4 2 2 2" xfId="42415"/>
    <cellStyle name="Normal 9 4 2 2 2 2" xfId="42416"/>
    <cellStyle name="Normal 9 4 2 2 2 2 2" xfId="42417"/>
    <cellStyle name="Normal 9 4 2 2 2 2 2 2" xfId="42418"/>
    <cellStyle name="Normal 9 4 2 2 2 2 2 3" xfId="42419"/>
    <cellStyle name="Normal 9 4 2 2 2 2 3" xfId="42420"/>
    <cellStyle name="Normal 9 4 2 2 2 2 3 2" xfId="42421"/>
    <cellStyle name="Normal 9 4 2 2 2 2 3 3" xfId="42422"/>
    <cellStyle name="Normal 9 4 2 2 2 2 4" xfId="42423"/>
    <cellStyle name="Normal 9 4 2 2 2 2 4 2" xfId="42424"/>
    <cellStyle name="Normal 9 4 2 2 2 2 4 3" xfId="42425"/>
    <cellStyle name="Normal 9 4 2 2 2 2 5" xfId="42426"/>
    <cellStyle name="Normal 9 4 2 2 2 2 5 2" xfId="42427"/>
    <cellStyle name="Normal 9 4 2 2 2 2 5 3" xfId="42428"/>
    <cellStyle name="Normal 9 4 2 2 2 2 6" xfId="42429"/>
    <cellStyle name="Normal 9 4 2 2 2 2 7" xfId="42430"/>
    <cellStyle name="Normal 9 4 2 2 2 3" xfId="42431"/>
    <cellStyle name="Normal 9 4 2 2 2 3 2" xfId="42432"/>
    <cellStyle name="Normal 9 4 2 2 2 3 3" xfId="42433"/>
    <cellStyle name="Normal 9 4 2 2 2 4" xfId="42434"/>
    <cellStyle name="Normal 9 4 2 2 2 4 2" xfId="42435"/>
    <cellStyle name="Normal 9 4 2 2 2 4 3" xfId="42436"/>
    <cellStyle name="Normal 9 4 2 2 2 5" xfId="42437"/>
    <cellStyle name="Normal 9 4 2 2 2 5 2" xfId="42438"/>
    <cellStyle name="Normal 9 4 2 2 2 5 3" xfId="42439"/>
    <cellStyle name="Normal 9 4 2 2 2 6" xfId="42440"/>
    <cellStyle name="Normal 9 4 2 2 2 6 2" xfId="42441"/>
    <cellStyle name="Normal 9 4 2 2 2 6 3" xfId="42442"/>
    <cellStyle name="Normal 9 4 2 2 2 7" xfId="42443"/>
    <cellStyle name="Normal 9 4 2 2 2 8" xfId="42444"/>
    <cellStyle name="Normal 9 4 2 2 3" xfId="42445"/>
    <cellStyle name="Normal 9 4 2 2 3 2" xfId="42446"/>
    <cellStyle name="Normal 9 4 2 2 3 2 2" xfId="42447"/>
    <cellStyle name="Normal 9 4 2 2 3 2 3" xfId="42448"/>
    <cellStyle name="Normal 9 4 2 2 3 3" xfId="42449"/>
    <cellStyle name="Normal 9 4 2 2 3 3 2" xfId="42450"/>
    <cellStyle name="Normal 9 4 2 2 3 3 3" xfId="42451"/>
    <cellStyle name="Normal 9 4 2 2 3 4" xfId="42452"/>
    <cellStyle name="Normal 9 4 2 2 3 4 2" xfId="42453"/>
    <cellStyle name="Normal 9 4 2 2 3 4 3" xfId="42454"/>
    <cellStyle name="Normal 9 4 2 2 3 5" xfId="42455"/>
    <cellStyle name="Normal 9 4 2 2 3 5 2" xfId="42456"/>
    <cellStyle name="Normal 9 4 2 2 3 5 3" xfId="42457"/>
    <cellStyle name="Normal 9 4 2 2 3 6" xfId="42458"/>
    <cellStyle name="Normal 9 4 2 2 3 7" xfId="42459"/>
    <cellStyle name="Normal 9 4 2 2 4" xfId="42460"/>
    <cellStyle name="Normal 9 4 2 2 4 2" xfId="42461"/>
    <cellStyle name="Normal 9 4 2 2 4 2 2" xfId="42462"/>
    <cellStyle name="Normal 9 4 2 2 4 2 3" xfId="42463"/>
    <cellStyle name="Normal 9 4 2 2 4 3" xfId="42464"/>
    <cellStyle name="Normal 9 4 2 2 4 3 2" xfId="42465"/>
    <cellStyle name="Normal 9 4 2 2 4 3 3" xfId="42466"/>
    <cellStyle name="Normal 9 4 2 2 4 4" xfId="42467"/>
    <cellStyle name="Normal 9 4 2 2 4 4 2" xfId="42468"/>
    <cellStyle name="Normal 9 4 2 2 4 4 3" xfId="42469"/>
    <cellStyle name="Normal 9 4 2 2 4 5" xfId="42470"/>
    <cellStyle name="Normal 9 4 2 2 4 5 2" xfId="42471"/>
    <cellStyle name="Normal 9 4 2 2 4 5 3" xfId="42472"/>
    <cellStyle name="Normal 9 4 2 2 4 6" xfId="42473"/>
    <cellStyle name="Normal 9 4 2 2 4 7" xfId="42474"/>
    <cellStyle name="Normal 9 4 2 2 5" xfId="42475"/>
    <cellStyle name="Normal 9 4 2 2 5 2" xfId="42476"/>
    <cellStyle name="Normal 9 4 2 2 5 2 2" xfId="42477"/>
    <cellStyle name="Normal 9 4 2 2 5 2 3" xfId="42478"/>
    <cellStyle name="Normal 9 4 2 2 5 3" xfId="42479"/>
    <cellStyle name="Normal 9 4 2 2 5 3 2" xfId="42480"/>
    <cellStyle name="Normal 9 4 2 2 5 3 3" xfId="42481"/>
    <cellStyle name="Normal 9 4 2 2 5 4" xfId="42482"/>
    <cellStyle name="Normal 9 4 2 2 5 4 2" xfId="42483"/>
    <cellStyle name="Normal 9 4 2 2 5 4 3" xfId="42484"/>
    <cellStyle name="Normal 9 4 2 2 5 5" xfId="42485"/>
    <cellStyle name="Normal 9 4 2 2 5 5 2" xfId="42486"/>
    <cellStyle name="Normal 9 4 2 2 5 5 3" xfId="42487"/>
    <cellStyle name="Normal 9 4 2 2 5 6" xfId="42488"/>
    <cellStyle name="Normal 9 4 2 2 5 7" xfId="42489"/>
    <cellStyle name="Normal 9 4 2 2 6" xfId="42490"/>
    <cellStyle name="Normal 9 4 2 2 6 2" xfId="42491"/>
    <cellStyle name="Normal 9 4 2 2 6 3" xfId="42492"/>
    <cellStyle name="Normal 9 4 2 2 7" xfId="42493"/>
    <cellStyle name="Normal 9 4 2 2 7 2" xfId="42494"/>
    <cellStyle name="Normal 9 4 2 2 7 3" xfId="42495"/>
    <cellStyle name="Normal 9 4 2 2 8" xfId="42496"/>
    <cellStyle name="Normal 9 4 2 2 8 2" xfId="42497"/>
    <cellStyle name="Normal 9 4 2 2 8 3" xfId="42498"/>
    <cellStyle name="Normal 9 4 2 2 9" xfId="42499"/>
    <cellStyle name="Normal 9 4 2 2 9 2" xfId="42500"/>
    <cellStyle name="Normal 9 4 2 2 9 3" xfId="42501"/>
    <cellStyle name="Normal 9 4 2 3" xfId="42502"/>
    <cellStyle name="Normal 9 4 2 3 2" xfId="42503"/>
    <cellStyle name="Normal 9 4 2 3 2 2" xfId="42504"/>
    <cellStyle name="Normal 9 4 2 3 2 2 2" xfId="42505"/>
    <cellStyle name="Normal 9 4 2 3 2 2 3" xfId="42506"/>
    <cellStyle name="Normal 9 4 2 3 2 3" xfId="42507"/>
    <cellStyle name="Normal 9 4 2 3 2 3 2" xfId="42508"/>
    <cellStyle name="Normal 9 4 2 3 2 3 3" xfId="42509"/>
    <cellStyle name="Normal 9 4 2 3 2 4" xfId="42510"/>
    <cellStyle name="Normal 9 4 2 3 2 4 2" xfId="42511"/>
    <cellStyle name="Normal 9 4 2 3 2 4 3" xfId="42512"/>
    <cellStyle name="Normal 9 4 2 3 2 5" xfId="42513"/>
    <cellStyle name="Normal 9 4 2 3 2 5 2" xfId="42514"/>
    <cellStyle name="Normal 9 4 2 3 2 5 3" xfId="42515"/>
    <cellStyle name="Normal 9 4 2 3 2 6" xfId="42516"/>
    <cellStyle name="Normal 9 4 2 3 2 7" xfId="42517"/>
    <cellStyle name="Normal 9 4 2 3 3" xfId="42518"/>
    <cellStyle name="Normal 9 4 2 3 3 2" xfId="42519"/>
    <cellStyle name="Normal 9 4 2 3 3 3" xfId="42520"/>
    <cellStyle name="Normal 9 4 2 3 4" xfId="42521"/>
    <cellStyle name="Normal 9 4 2 3 4 2" xfId="42522"/>
    <cellStyle name="Normal 9 4 2 3 4 3" xfId="42523"/>
    <cellStyle name="Normal 9 4 2 3 5" xfId="42524"/>
    <cellStyle name="Normal 9 4 2 3 5 2" xfId="42525"/>
    <cellStyle name="Normal 9 4 2 3 5 3" xfId="42526"/>
    <cellStyle name="Normal 9 4 2 3 6" xfId="42527"/>
    <cellStyle name="Normal 9 4 2 3 6 2" xfId="42528"/>
    <cellStyle name="Normal 9 4 2 3 6 3" xfId="42529"/>
    <cellStyle name="Normal 9 4 2 3 7" xfId="42530"/>
    <cellStyle name="Normal 9 4 2 3 8" xfId="42531"/>
    <cellStyle name="Normal 9 4 2 4" xfId="42532"/>
    <cellStyle name="Normal 9 4 2 4 2" xfId="42533"/>
    <cellStyle name="Normal 9 4 2 4 2 2" xfId="42534"/>
    <cellStyle name="Normal 9 4 2 4 2 2 2" xfId="42535"/>
    <cellStyle name="Normal 9 4 2 4 2 2 3" xfId="42536"/>
    <cellStyle name="Normal 9 4 2 4 2 3" xfId="42537"/>
    <cellStyle name="Normal 9 4 2 4 2 3 2" xfId="42538"/>
    <cellStyle name="Normal 9 4 2 4 2 3 3" xfId="42539"/>
    <cellStyle name="Normal 9 4 2 4 2 4" xfId="42540"/>
    <cellStyle name="Normal 9 4 2 4 2 4 2" xfId="42541"/>
    <cellStyle name="Normal 9 4 2 4 2 4 3" xfId="42542"/>
    <cellStyle name="Normal 9 4 2 4 2 5" xfId="42543"/>
    <cellStyle name="Normal 9 4 2 4 2 5 2" xfId="42544"/>
    <cellStyle name="Normal 9 4 2 4 2 5 3" xfId="42545"/>
    <cellStyle name="Normal 9 4 2 4 2 6" xfId="42546"/>
    <cellStyle name="Normal 9 4 2 4 2 7" xfId="42547"/>
    <cellStyle name="Normal 9 4 2 4 3" xfId="42548"/>
    <cellStyle name="Normal 9 4 2 4 3 2" xfId="42549"/>
    <cellStyle name="Normal 9 4 2 4 3 3" xfId="42550"/>
    <cellStyle name="Normal 9 4 2 4 4" xfId="42551"/>
    <cellStyle name="Normal 9 4 2 4 4 2" xfId="42552"/>
    <cellStyle name="Normal 9 4 2 4 4 3" xfId="42553"/>
    <cellStyle name="Normal 9 4 2 4 5" xfId="42554"/>
    <cellStyle name="Normal 9 4 2 4 5 2" xfId="42555"/>
    <cellStyle name="Normal 9 4 2 4 5 3" xfId="42556"/>
    <cellStyle name="Normal 9 4 2 4 6" xfId="42557"/>
    <cellStyle name="Normal 9 4 2 4 6 2" xfId="42558"/>
    <cellStyle name="Normal 9 4 2 4 6 3" xfId="42559"/>
    <cellStyle name="Normal 9 4 2 4 7" xfId="42560"/>
    <cellStyle name="Normal 9 4 2 4 8" xfId="42561"/>
    <cellStyle name="Normal 9 4 2 5" xfId="42562"/>
    <cellStyle name="Normal 9 4 2 5 2" xfId="42563"/>
    <cellStyle name="Normal 9 4 2 5 2 2" xfId="42564"/>
    <cellStyle name="Normal 9 4 2 5 2 3" xfId="42565"/>
    <cellStyle name="Normal 9 4 2 5 3" xfId="42566"/>
    <cellStyle name="Normal 9 4 2 5 3 2" xfId="42567"/>
    <cellStyle name="Normal 9 4 2 5 3 3" xfId="42568"/>
    <cellStyle name="Normal 9 4 2 5 4" xfId="42569"/>
    <cellStyle name="Normal 9 4 2 5 4 2" xfId="42570"/>
    <cellStyle name="Normal 9 4 2 5 4 3" xfId="42571"/>
    <cellStyle name="Normal 9 4 2 5 5" xfId="42572"/>
    <cellStyle name="Normal 9 4 2 5 5 2" xfId="42573"/>
    <cellStyle name="Normal 9 4 2 5 5 3" xfId="42574"/>
    <cellStyle name="Normal 9 4 2 5 6" xfId="42575"/>
    <cellStyle name="Normal 9 4 2 5 7" xfId="42576"/>
    <cellStyle name="Normal 9 4 2 6" xfId="42577"/>
    <cellStyle name="Normal 9 4 2 6 2" xfId="42578"/>
    <cellStyle name="Normal 9 4 2 6 2 2" xfId="42579"/>
    <cellStyle name="Normal 9 4 2 6 2 3" xfId="42580"/>
    <cellStyle name="Normal 9 4 2 6 3" xfId="42581"/>
    <cellStyle name="Normal 9 4 2 6 3 2" xfId="42582"/>
    <cellStyle name="Normal 9 4 2 6 3 3" xfId="42583"/>
    <cellStyle name="Normal 9 4 2 6 4" xfId="42584"/>
    <cellStyle name="Normal 9 4 2 6 4 2" xfId="42585"/>
    <cellStyle name="Normal 9 4 2 6 4 3" xfId="42586"/>
    <cellStyle name="Normal 9 4 2 6 5" xfId="42587"/>
    <cellStyle name="Normal 9 4 2 6 5 2" xfId="42588"/>
    <cellStyle name="Normal 9 4 2 6 5 3" xfId="42589"/>
    <cellStyle name="Normal 9 4 2 6 6" xfId="42590"/>
    <cellStyle name="Normal 9 4 2 6 7" xfId="42591"/>
    <cellStyle name="Normal 9 4 2 7" xfId="42592"/>
    <cellStyle name="Normal 9 4 2 7 2" xfId="42593"/>
    <cellStyle name="Normal 9 4 2 7 2 2" xfId="42594"/>
    <cellStyle name="Normal 9 4 2 7 2 3" xfId="42595"/>
    <cellStyle name="Normal 9 4 2 7 3" xfId="42596"/>
    <cellStyle name="Normal 9 4 2 7 3 2" xfId="42597"/>
    <cellStyle name="Normal 9 4 2 7 3 3" xfId="42598"/>
    <cellStyle name="Normal 9 4 2 7 4" xfId="42599"/>
    <cellStyle name="Normal 9 4 2 7 4 2" xfId="42600"/>
    <cellStyle name="Normal 9 4 2 7 4 3" xfId="42601"/>
    <cellStyle name="Normal 9 4 2 7 5" xfId="42602"/>
    <cellStyle name="Normal 9 4 2 7 5 2" xfId="42603"/>
    <cellStyle name="Normal 9 4 2 7 5 3" xfId="42604"/>
    <cellStyle name="Normal 9 4 2 7 6" xfId="42605"/>
    <cellStyle name="Normal 9 4 2 7 7" xfId="42606"/>
    <cellStyle name="Normal 9 4 2 8" xfId="42607"/>
    <cellStyle name="Normal 9 4 2 8 2" xfId="42608"/>
    <cellStyle name="Normal 9 4 2 8 2 2" xfId="42609"/>
    <cellStyle name="Normal 9 4 2 8 2 3" xfId="42610"/>
    <cellStyle name="Normal 9 4 2 8 3" xfId="42611"/>
    <cellStyle name="Normal 9 4 2 8 3 2" xfId="42612"/>
    <cellStyle name="Normal 9 4 2 8 3 3" xfId="42613"/>
    <cellStyle name="Normal 9 4 2 8 4" xfId="42614"/>
    <cellStyle name="Normal 9 4 2 8 4 2" xfId="42615"/>
    <cellStyle name="Normal 9 4 2 8 4 3" xfId="42616"/>
    <cellStyle name="Normal 9 4 2 8 5" xfId="42617"/>
    <cellStyle name="Normal 9 4 2 8 5 2" xfId="42618"/>
    <cellStyle name="Normal 9 4 2 8 5 3" xfId="42619"/>
    <cellStyle name="Normal 9 4 2 8 6" xfId="42620"/>
    <cellStyle name="Normal 9 4 2 8 7" xfId="42621"/>
    <cellStyle name="Normal 9 4 2 9" xfId="42622"/>
    <cellStyle name="Normal 9 4 2 9 2" xfId="42623"/>
    <cellStyle name="Normal 9 4 2 9 3" xfId="42624"/>
    <cellStyle name="Normal 9 4 3" xfId="42625"/>
    <cellStyle name="Normal 9 4 3 10" xfId="42626"/>
    <cellStyle name="Normal 9 4 3 11" xfId="42627"/>
    <cellStyle name="Normal 9 4 3 2" xfId="42628"/>
    <cellStyle name="Normal 9 4 3 2 2" xfId="42629"/>
    <cellStyle name="Normal 9 4 3 2 2 2" xfId="42630"/>
    <cellStyle name="Normal 9 4 3 2 2 2 2" xfId="42631"/>
    <cellStyle name="Normal 9 4 3 2 2 2 3" xfId="42632"/>
    <cellStyle name="Normal 9 4 3 2 2 3" xfId="42633"/>
    <cellStyle name="Normal 9 4 3 2 2 3 2" xfId="42634"/>
    <cellStyle name="Normal 9 4 3 2 2 3 3" xfId="42635"/>
    <cellStyle name="Normal 9 4 3 2 2 4" xfId="42636"/>
    <cellStyle name="Normal 9 4 3 2 2 4 2" xfId="42637"/>
    <cellStyle name="Normal 9 4 3 2 2 4 3" xfId="42638"/>
    <cellStyle name="Normal 9 4 3 2 2 5" xfId="42639"/>
    <cellStyle name="Normal 9 4 3 2 2 5 2" xfId="42640"/>
    <cellStyle name="Normal 9 4 3 2 2 5 3" xfId="42641"/>
    <cellStyle name="Normal 9 4 3 2 2 6" xfId="42642"/>
    <cellStyle name="Normal 9 4 3 2 2 7" xfId="42643"/>
    <cellStyle name="Normal 9 4 3 2 3" xfId="42644"/>
    <cellStyle name="Normal 9 4 3 2 3 2" xfId="42645"/>
    <cellStyle name="Normal 9 4 3 2 3 3" xfId="42646"/>
    <cellStyle name="Normal 9 4 3 2 4" xfId="42647"/>
    <cellStyle name="Normal 9 4 3 2 4 2" xfId="42648"/>
    <cellStyle name="Normal 9 4 3 2 4 3" xfId="42649"/>
    <cellStyle name="Normal 9 4 3 2 5" xfId="42650"/>
    <cellStyle name="Normal 9 4 3 2 5 2" xfId="42651"/>
    <cellStyle name="Normal 9 4 3 2 5 3" xfId="42652"/>
    <cellStyle name="Normal 9 4 3 2 6" xfId="42653"/>
    <cellStyle name="Normal 9 4 3 2 6 2" xfId="42654"/>
    <cellStyle name="Normal 9 4 3 2 6 3" xfId="42655"/>
    <cellStyle name="Normal 9 4 3 2 7" xfId="42656"/>
    <cellStyle name="Normal 9 4 3 2 8" xfId="42657"/>
    <cellStyle name="Normal 9 4 3 3" xfId="42658"/>
    <cellStyle name="Normal 9 4 3 3 2" xfId="42659"/>
    <cellStyle name="Normal 9 4 3 3 2 2" xfId="42660"/>
    <cellStyle name="Normal 9 4 3 3 2 3" xfId="42661"/>
    <cellStyle name="Normal 9 4 3 3 3" xfId="42662"/>
    <cellStyle name="Normal 9 4 3 3 3 2" xfId="42663"/>
    <cellStyle name="Normal 9 4 3 3 3 3" xfId="42664"/>
    <cellStyle name="Normal 9 4 3 3 4" xfId="42665"/>
    <cellStyle name="Normal 9 4 3 3 4 2" xfId="42666"/>
    <cellStyle name="Normal 9 4 3 3 4 3" xfId="42667"/>
    <cellStyle name="Normal 9 4 3 3 5" xfId="42668"/>
    <cellStyle name="Normal 9 4 3 3 5 2" xfId="42669"/>
    <cellStyle name="Normal 9 4 3 3 5 3" xfId="42670"/>
    <cellStyle name="Normal 9 4 3 3 6" xfId="42671"/>
    <cellStyle name="Normal 9 4 3 3 7" xfId="42672"/>
    <cellStyle name="Normal 9 4 3 4" xfId="42673"/>
    <cellStyle name="Normal 9 4 3 4 2" xfId="42674"/>
    <cellStyle name="Normal 9 4 3 4 2 2" xfId="42675"/>
    <cellStyle name="Normal 9 4 3 4 2 3" xfId="42676"/>
    <cellStyle name="Normal 9 4 3 4 3" xfId="42677"/>
    <cellStyle name="Normal 9 4 3 4 3 2" xfId="42678"/>
    <cellStyle name="Normal 9 4 3 4 3 3" xfId="42679"/>
    <cellStyle name="Normal 9 4 3 4 4" xfId="42680"/>
    <cellStyle name="Normal 9 4 3 4 4 2" xfId="42681"/>
    <cellStyle name="Normal 9 4 3 4 4 3" xfId="42682"/>
    <cellStyle name="Normal 9 4 3 4 5" xfId="42683"/>
    <cellStyle name="Normal 9 4 3 4 5 2" xfId="42684"/>
    <cellStyle name="Normal 9 4 3 4 5 3" xfId="42685"/>
    <cellStyle name="Normal 9 4 3 4 6" xfId="42686"/>
    <cellStyle name="Normal 9 4 3 4 7" xfId="42687"/>
    <cellStyle name="Normal 9 4 3 5" xfId="42688"/>
    <cellStyle name="Normal 9 4 3 5 2" xfId="42689"/>
    <cellStyle name="Normal 9 4 3 5 2 2" xfId="42690"/>
    <cellStyle name="Normal 9 4 3 5 2 3" xfId="42691"/>
    <cellStyle name="Normal 9 4 3 5 3" xfId="42692"/>
    <cellStyle name="Normal 9 4 3 5 3 2" xfId="42693"/>
    <cellStyle name="Normal 9 4 3 5 3 3" xfId="42694"/>
    <cellStyle name="Normal 9 4 3 5 4" xfId="42695"/>
    <cellStyle name="Normal 9 4 3 5 4 2" xfId="42696"/>
    <cellStyle name="Normal 9 4 3 5 4 3" xfId="42697"/>
    <cellStyle name="Normal 9 4 3 5 5" xfId="42698"/>
    <cellStyle name="Normal 9 4 3 5 5 2" xfId="42699"/>
    <cellStyle name="Normal 9 4 3 5 5 3" xfId="42700"/>
    <cellStyle name="Normal 9 4 3 5 6" xfId="42701"/>
    <cellStyle name="Normal 9 4 3 5 7" xfId="42702"/>
    <cellStyle name="Normal 9 4 3 6" xfId="42703"/>
    <cellStyle name="Normal 9 4 3 6 2" xfId="42704"/>
    <cellStyle name="Normal 9 4 3 6 3" xfId="42705"/>
    <cellStyle name="Normal 9 4 3 7" xfId="42706"/>
    <cellStyle name="Normal 9 4 3 7 2" xfId="42707"/>
    <cellStyle name="Normal 9 4 3 7 3" xfId="42708"/>
    <cellStyle name="Normal 9 4 3 8" xfId="42709"/>
    <cellStyle name="Normal 9 4 3 8 2" xfId="42710"/>
    <cellStyle name="Normal 9 4 3 8 3" xfId="42711"/>
    <cellStyle name="Normal 9 4 3 9" xfId="42712"/>
    <cellStyle name="Normal 9 4 3 9 2" xfId="42713"/>
    <cellStyle name="Normal 9 4 3 9 3" xfId="42714"/>
    <cellStyle name="Normal 9 4 4" xfId="42715"/>
    <cellStyle name="Normal 9 4 4 2" xfId="42716"/>
    <cellStyle name="Normal 9 4 4 2 2" xfId="42717"/>
    <cellStyle name="Normal 9 4 4 2 2 2" xfId="42718"/>
    <cellStyle name="Normal 9 4 4 2 2 3" xfId="42719"/>
    <cellStyle name="Normal 9 4 4 2 3" xfId="42720"/>
    <cellStyle name="Normal 9 4 4 2 3 2" xfId="42721"/>
    <cellStyle name="Normal 9 4 4 2 3 3" xfId="42722"/>
    <cellStyle name="Normal 9 4 4 2 4" xfId="42723"/>
    <cellStyle name="Normal 9 4 4 2 4 2" xfId="42724"/>
    <cellStyle name="Normal 9 4 4 2 4 3" xfId="42725"/>
    <cellStyle name="Normal 9 4 4 2 5" xfId="42726"/>
    <cellStyle name="Normal 9 4 4 2 5 2" xfId="42727"/>
    <cellStyle name="Normal 9 4 4 2 5 3" xfId="42728"/>
    <cellStyle name="Normal 9 4 4 2 6" xfId="42729"/>
    <cellStyle name="Normal 9 4 4 2 7" xfId="42730"/>
    <cellStyle name="Normal 9 4 4 3" xfId="42731"/>
    <cellStyle name="Normal 9 4 4 3 2" xfId="42732"/>
    <cellStyle name="Normal 9 4 4 3 3" xfId="42733"/>
    <cellStyle name="Normal 9 4 4 4" xfId="42734"/>
    <cellStyle name="Normal 9 4 4 4 2" xfId="42735"/>
    <cellStyle name="Normal 9 4 4 4 3" xfId="42736"/>
    <cellStyle name="Normal 9 4 4 5" xfId="42737"/>
    <cellStyle name="Normal 9 4 4 5 2" xfId="42738"/>
    <cellStyle name="Normal 9 4 4 5 3" xfId="42739"/>
    <cellStyle name="Normal 9 4 4 6" xfId="42740"/>
    <cellStyle name="Normal 9 4 4 6 2" xfId="42741"/>
    <cellStyle name="Normal 9 4 4 6 3" xfId="42742"/>
    <cellStyle name="Normal 9 4 4 7" xfId="42743"/>
    <cellStyle name="Normal 9 4 4 8" xfId="42744"/>
    <cellStyle name="Normal 9 4 5" xfId="42745"/>
    <cellStyle name="Normal 9 4 5 2" xfId="42746"/>
    <cellStyle name="Normal 9 4 5 2 2" xfId="42747"/>
    <cellStyle name="Normal 9 4 5 2 2 2" xfId="42748"/>
    <cellStyle name="Normal 9 4 5 2 2 3" xfId="42749"/>
    <cellStyle name="Normal 9 4 5 2 3" xfId="42750"/>
    <cellStyle name="Normal 9 4 5 2 3 2" xfId="42751"/>
    <cellStyle name="Normal 9 4 5 2 3 3" xfId="42752"/>
    <cellStyle name="Normal 9 4 5 2 4" xfId="42753"/>
    <cellStyle name="Normal 9 4 5 2 4 2" xfId="42754"/>
    <cellStyle name="Normal 9 4 5 2 4 3" xfId="42755"/>
    <cellStyle name="Normal 9 4 5 2 5" xfId="42756"/>
    <cellStyle name="Normal 9 4 5 2 5 2" xfId="42757"/>
    <cellStyle name="Normal 9 4 5 2 5 3" xfId="42758"/>
    <cellStyle name="Normal 9 4 5 2 6" xfId="42759"/>
    <cellStyle name="Normal 9 4 5 2 7" xfId="42760"/>
    <cellStyle name="Normal 9 4 5 3" xfId="42761"/>
    <cellStyle name="Normal 9 4 5 3 2" xfId="42762"/>
    <cellStyle name="Normal 9 4 5 3 3" xfId="42763"/>
    <cellStyle name="Normal 9 4 5 4" xfId="42764"/>
    <cellStyle name="Normal 9 4 5 4 2" xfId="42765"/>
    <cellStyle name="Normal 9 4 5 4 3" xfId="42766"/>
    <cellStyle name="Normal 9 4 5 5" xfId="42767"/>
    <cellStyle name="Normal 9 4 5 5 2" xfId="42768"/>
    <cellStyle name="Normal 9 4 5 5 3" xfId="42769"/>
    <cellStyle name="Normal 9 4 5 6" xfId="42770"/>
    <cellStyle name="Normal 9 4 5 6 2" xfId="42771"/>
    <cellStyle name="Normal 9 4 5 6 3" xfId="42772"/>
    <cellStyle name="Normal 9 4 5 7" xfId="42773"/>
    <cellStyle name="Normal 9 4 5 8" xfId="42774"/>
    <cellStyle name="Normal 9 4 6" xfId="42775"/>
    <cellStyle name="Normal 9 4 6 2" xfId="42776"/>
    <cellStyle name="Normal 9 4 6 2 2" xfId="42777"/>
    <cellStyle name="Normal 9 4 6 2 3" xfId="42778"/>
    <cellStyle name="Normal 9 4 6 3" xfId="42779"/>
    <cellStyle name="Normal 9 4 6 3 2" xfId="42780"/>
    <cellStyle name="Normal 9 4 6 3 3" xfId="42781"/>
    <cellStyle name="Normal 9 4 6 4" xfId="42782"/>
    <cellStyle name="Normal 9 4 6 4 2" xfId="42783"/>
    <cellStyle name="Normal 9 4 6 4 3" xfId="42784"/>
    <cellStyle name="Normal 9 4 6 5" xfId="42785"/>
    <cellStyle name="Normal 9 4 6 5 2" xfId="42786"/>
    <cellStyle name="Normal 9 4 6 5 3" xfId="42787"/>
    <cellStyle name="Normal 9 4 6 6" xfId="42788"/>
    <cellStyle name="Normal 9 4 6 7" xfId="42789"/>
    <cellStyle name="Normal 9 4 7" xfId="42790"/>
    <cellStyle name="Normal 9 4 7 2" xfId="42791"/>
    <cellStyle name="Normal 9 4 7 2 2" xfId="42792"/>
    <cellStyle name="Normal 9 4 7 2 3" xfId="42793"/>
    <cellStyle name="Normal 9 4 7 3" xfId="42794"/>
    <cellStyle name="Normal 9 4 7 3 2" xfId="42795"/>
    <cellStyle name="Normal 9 4 7 3 3" xfId="42796"/>
    <cellStyle name="Normal 9 4 7 4" xfId="42797"/>
    <cellStyle name="Normal 9 4 7 4 2" xfId="42798"/>
    <cellStyle name="Normal 9 4 7 4 3" xfId="42799"/>
    <cellStyle name="Normal 9 4 7 5" xfId="42800"/>
    <cellStyle name="Normal 9 4 7 5 2" xfId="42801"/>
    <cellStyle name="Normal 9 4 7 5 3" xfId="42802"/>
    <cellStyle name="Normal 9 4 7 6" xfId="42803"/>
    <cellStyle name="Normal 9 4 7 7" xfId="42804"/>
    <cellStyle name="Normal 9 4 8" xfId="42805"/>
    <cellStyle name="Normal 9 4 8 2" xfId="42806"/>
    <cellStyle name="Normal 9 4 8 2 2" xfId="42807"/>
    <cellStyle name="Normal 9 4 8 2 3" xfId="42808"/>
    <cellStyle name="Normal 9 4 8 3" xfId="42809"/>
    <cellStyle name="Normal 9 4 8 3 2" xfId="42810"/>
    <cellStyle name="Normal 9 4 8 3 3" xfId="42811"/>
    <cellStyle name="Normal 9 4 8 4" xfId="42812"/>
    <cellStyle name="Normal 9 4 8 4 2" xfId="42813"/>
    <cellStyle name="Normal 9 4 8 4 3" xfId="42814"/>
    <cellStyle name="Normal 9 4 8 5" xfId="42815"/>
    <cellStyle name="Normal 9 4 8 5 2" xfId="42816"/>
    <cellStyle name="Normal 9 4 8 5 3" xfId="42817"/>
    <cellStyle name="Normal 9 4 8 6" xfId="42818"/>
    <cellStyle name="Normal 9 4 8 7" xfId="42819"/>
    <cellStyle name="Normal 9 4 9" xfId="42820"/>
    <cellStyle name="Normal 9 4 9 2" xfId="42821"/>
    <cellStyle name="Normal 9 4 9 2 2" xfId="42822"/>
    <cellStyle name="Normal 9 4 9 2 3" xfId="42823"/>
    <cellStyle name="Normal 9 4 9 3" xfId="42824"/>
    <cellStyle name="Normal 9 4 9 3 2" xfId="42825"/>
    <cellStyle name="Normal 9 4 9 3 3" xfId="42826"/>
    <cellStyle name="Normal 9 4 9 4" xfId="42827"/>
    <cellStyle name="Normal 9 4 9 4 2" xfId="42828"/>
    <cellStyle name="Normal 9 4 9 4 3" xfId="42829"/>
    <cellStyle name="Normal 9 4 9 5" xfId="42830"/>
    <cellStyle name="Normal 9 4 9 5 2" xfId="42831"/>
    <cellStyle name="Normal 9 4 9 5 3" xfId="42832"/>
    <cellStyle name="Normal 9 4 9 6" xfId="42833"/>
    <cellStyle name="Normal 9 4 9 7" xfId="42834"/>
    <cellStyle name="Normal 9 5" xfId="42835"/>
    <cellStyle name="Normal 9 5 10" xfId="42836"/>
    <cellStyle name="Normal 9 5 10 2" xfId="42837"/>
    <cellStyle name="Normal 9 5 10 3" xfId="42838"/>
    <cellStyle name="Normal 9 5 11" xfId="42839"/>
    <cellStyle name="Normal 9 5 11 2" xfId="42840"/>
    <cellStyle name="Normal 9 5 11 3" xfId="42841"/>
    <cellStyle name="Normal 9 5 12" xfId="42842"/>
    <cellStyle name="Normal 9 5 12 2" xfId="42843"/>
    <cellStyle name="Normal 9 5 12 3" xfId="42844"/>
    <cellStyle name="Normal 9 5 13" xfId="42845"/>
    <cellStyle name="Normal 9 5 14" xfId="42846"/>
    <cellStyle name="Normal 9 5 2" xfId="42847"/>
    <cellStyle name="Normal 9 5 2 10" xfId="42848"/>
    <cellStyle name="Normal 9 5 2 11" xfId="42849"/>
    <cellStyle name="Normal 9 5 2 2" xfId="42850"/>
    <cellStyle name="Normal 9 5 2 2 2" xfId="42851"/>
    <cellStyle name="Normal 9 5 2 2 2 2" xfId="42852"/>
    <cellStyle name="Normal 9 5 2 2 2 2 2" xfId="42853"/>
    <cellStyle name="Normal 9 5 2 2 2 2 3" xfId="42854"/>
    <cellStyle name="Normal 9 5 2 2 2 3" xfId="42855"/>
    <cellStyle name="Normal 9 5 2 2 2 3 2" xfId="42856"/>
    <cellStyle name="Normal 9 5 2 2 2 3 3" xfId="42857"/>
    <cellStyle name="Normal 9 5 2 2 2 4" xfId="42858"/>
    <cellStyle name="Normal 9 5 2 2 2 4 2" xfId="42859"/>
    <cellStyle name="Normal 9 5 2 2 2 4 3" xfId="42860"/>
    <cellStyle name="Normal 9 5 2 2 2 5" xfId="42861"/>
    <cellStyle name="Normal 9 5 2 2 2 5 2" xfId="42862"/>
    <cellStyle name="Normal 9 5 2 2 2 5 3" xfId="42863"/>
    <cellStyle name="Normal 9 5 2 2 2 6" xfId="42864"/>
    <cellStyle name="Normal 9 5 2 2 2 7" xfId="42865"/>
    <cellStyle name="Normal 9 5 2 2 3" xfId="42866"/>
    <cellStyle name="Normal 9 5 2 2 3 2" xfId="42867"/>
    <cellStyle name="Normal 9 5 2 2 3 3" xfId="42868"/>
    <cellStyle name="Normal 9 5 2 2 4" xfId="42869"/>
    <cellStyle name="Normal 9 5 2 2 4 2" xfId="42870"/>
    <cellStyle name="Normal 9 5 2 2 4 3" xfId="42871"/>
    <cellStyle name="Normal 9 5 2 2 5" xfId="42872"/>
    <cellStyle name="Normal 9 5 2 2 5 2" xfId="42873"/>
    <cellStyle name="Normal 9 5 2 2 5 3" xfId="42874"/>
    <cellStyle name="Normal 9 5 2 2 6" xfId="42875"/>
    <cellStyle name="Normal 9 5 2 2 6 2" xfId="42876"/>
    <cellStyle name="Normal 9 5 2 2 6 3" xfId="42877"/>
    <cellStyle name="Normal 9 5 2 2 7" xfId="42878"/>
    <cellStyle name="Normal 9 5 2 2 8" xfId="42879"/>
    <cellStyle name="Normal 9 5 2 3" xfId="42880"/>
    <cellStyle name="Normal 9 5 2 3 2" xfId="42881"/>
    <cellStyle name="Normal 9 5 2 3 2 2" xfId="42882"/>
    <cellStyle name="Normal 9 5 2 3 2 3" xfId="42883"/>
    <cellStyle name="Normal 9 5 2 3 3" xfId="42884"/>
    <cellStyle name="Normal 9 5 2 3 3 2" xfId="42885"/>
    <cellStyle name="Normal 9 5 2 3 3 3" xfId="42886"/>
    <cellStyle name="Normal 9 5 2 3 4" xfId="42887"/>
    <cellStyle name="Normal 9 5 2 3 4 2" xfId="42888"/>
    <cellStyle name="Normal 9 5 2 3 4 3" xfId="42889"/>
    <cellStyle name="Normal 9 5 2 3 5" xfId="42890"/>
    <cellStyle name="Normal 9 5 2 3 5 2" xfId="42891"/>
    <cellStyle name="Normal 9 5 2 3 5 3" xfId="42892"/>
    <cellStyle name="Normal 9 5 2 3 6" xfId="42893"/>
    <cellStyle name="Normal 9 5 2 3 7" xfId="42894"/>
    <cellStyle name="Normal 9 5 2 4" xfId="42895"/>
    <cellStyle name="Normal 9 5 2 4 2" xfId="42896"/>
    <cellStyle name="Normal 9 5 2 4 2 2" xfId="42897"/>
    <cellStyle name="Normal 9 5 2 4 2 3" xfId="42898"/>
    <cellStyle name="Normal 9 5 2 4 3" xfId="42899"/>
    <cellStyle name="Normal 9 5 2 4 3 2" xfId="42900"/>
    <cellStyle name="Normal 9 5 2 4 3 3" xfId="42901"/>
    <cellStyle name="Normal 9 5 2 4 4" xfId="42902"/>
    <cellStyle name="Normal 9 5 2 4 4 2" xfId="42903"/>
    <cellStyle name="Normal 9 5 2 4 4 3" xfId="42904"/>
    <cellStyle name="Normal 9 5 2 4 5" xfId="42905"/>
    <cellStyle name="Normal 9 5 2 4 5 2" xfId="42906"/>
    <cellStyle name="Normal 9 5 2 4 5 3" xfId="42907"/>
    <cellStyle name="Normal 9 5 2 4 6" xfId="42908"/>
    <cellStyle name="Normal 9 5 2 4 7" xfId="42909"/>
    <cellStyle name="Normal 9 5 2 5" xfId="42910"/>
    <cellStyle name="Normal 9 5 2 5 2" xfId="42911"/>
    <cellStyle name="Normal 9 5 2 5 2 2" xfId="42912"/>
    <cellStyle name="Normal 9 5 2 5 2 3" xfId="42913"/>
    <cellStyle name="Normal 9 5 2 5 3" xfId="42914"/>
    <cellStyle name="Normal 9 5 2 5 3 2" xfId="42915"/>
    <cellStyle name="Normal 9 5 2 5 3 3" xfId="42916"/>
    <cellStyle name="Normal 9 5 2 5 4" xfId="42917"/>
    <cellStyle name="Normal 9 5 2 5 4 2" xfId="42918"/>
    <cellStyle name="Normal 9 5 2 5 4 3" xfId="42919"/>
    <cellStyle name="Normal 9 5 2 5 5" xfId="42920"/>
    <cellStyle name="Normal 9 5 2 5 5 2" xfId="42921"/>
    <cellStyle name="Normal 9 5 2 5 5 3" xfId="42922"/>
    <cellStyle name="Normal 9 5 2 5 6" xfId="42923"/>
    <cellStyle name="Normal 9 5 2 5 7" xfId="42924"/>
    <cellStyle name="Normal 9 5 2 6" xfId="42925"/>
    <cellStyle name="Normal 9 5 2 6 2" xfId="42926"/>
    <cellStyle name="Normal 9 5 2 6 3" xfId="42927"/>
    <cellStyle name="Normal 9 5 2 7" xfId="42928"/>
    <cellStyle name="Normal 9 5 2 7 2" xfId="42929"/>
    <cellStyle name="Normal 9 5 2 7 3" xfId="42930"/>
    <cellStyle name="Normal 9 5 2 8" xfId="42931"/>
    <cellStyle name="Normal 9 5 2 8 2" xfId="42932"/>
    <cellStyle name="Normal 9 5 2 8 3" xfId="42933"/>
    <cellStyle name="Normal 9 5 2 9" xfId="42934"/>
    <cellStyle name="Normal 9 5 2 9 2" xfId="42935"/>
    <cellStyle name="Normal 9 5 2 9 3" xfId="42936"/>
    <cellStyle name="Normal 9 5 3" xfId="42937"/>
    <cellStyle name="Normal 9 5 3 2" xfId="42938"/>
    <cellStyle name="Normal 9 5 3 2 2" xfId="42939"/>
    <cellStyle name="Normal 9 5 3 2 2 2" xfId="42940"/>
    <cellStyle name="Normal 9 5 3 2 2 3" xfId="42941"/>
    <cellStyle name="Normal 9 5 3 2 3" xfId="42942"/>
    <cellStyle name="Normal 9 5 3 2 3 2" xfId="42943"/>
    <cellStyle name="Normal 9 5 3 2 3 3" xfId="42944"/>
    <cellStyle name="Normal 9 5 3 2 4" xfId="42945"/>
    <cellStyle name="Normal 9 5 3 2 4 2" xfId="42946"/>
    <cellStyle name="Normal 9 5 3 2 4 3" xfId="42947"/>
    <cellStyle name="Normal 9 5 3 2 5" xfId="42948"/>
    <cellStyle name="Normal 9 5 3 2 5 2" xfId="42949"/>
    <cellStyle name="Normal 9 5 3 2 5 3" xfId="42950"/>
    <cellStyle name="Normal 9 5 3 2 6" xfId="42951"/>
    <cellStyle name="Normal 9 5 3 2 7" xfId="42952"/>
    <cellStyle name="Normal 9 5 3 3" xfId="42953"/>
    <cellStyle name="Normal 9 5 3 3 2" xfId="42954"/>
    <cellStyle name="Normal 9 5 3 3 3" xfId="42955"/>
    <cellStyle name="Normal 9 5 3 4" xfId="42956"/>
    <cellStyle name="Normal 9 5 3 4 2" xfId="42957"/>
    <cellStyle name="Normal 9 5 3 4 3" xfId="42958"/>
    <cellStyle name="Normal 9 5 3 5" xfId="42959"/>
    <cellStyle name="Normal 9 5 3 5 2" xfId="42960"/>
    <cellStyle name="Normal 9 5 3 5 3" xfId="42961"/>
    <cellStyle name="Normal 9 5 3 6" xfId="42962"/>
    <cellStyle name="Normal 9 5 3 6 2" xfId="42963"/>
    <cellStyle name="Normal 9 5 3 6 3" xfId="42964"/>
    <cellStyle name="Normal 9 5 3 7" xfId="42965"/>
    <cellStyle name="Normal 9 5 3 8" xfId="42966"/>
    <cellStyle name="Normal 9 5 4" xfId="42967"/>
    <cellStyle name="Normal 9 5 4 2" xfId="42968"/>
    <cellStyle name="Normal 9 5 4 2 2" xfId="42969"/>
    <cellStyle name="Normal 9 5 4 2 2 2" xfId="42970"/>
    <cellStyle name="Normal 9 5 4 2 2 3" xfId="42971"/>
    <cellStyle name="Normal 9 5 4 2 3" xfId="42972"/>
    <cellStyle name="Normal 9 5 4 2 3 2" xfId="42973"/>
    <cellStyle name="Normal 9 5 4 2 3 3" xfId="42974"/>
    <cellStyle name="Normal 9 5 4 2 4" xfId="42975"/>
    <cellStyle name="Normal 9 5 4 2 4 2" xfId="42976"/>
    <cellStyle name="Normal 9 5 4 2 4 3" xfId="42977"/>
    <cellStyle name="Normal 9 5 4 2 5" xfId="42978"/>
    <cellStyle name="Normal 9 5 4 2 5 2" xfId="42979"/>
    <cellStyle name="Normal 9 5 4 2 5 3" xfId="42980"/>
    <cellStyle name="Normal 9 5 4 2 6" xfId="42981"/>
    <cellStyle name="Normal 9 5 4 2 7" xfId="42982"/>
    <cellStyle name="Normal 9 5 4 3" xfId="42983"/>
    <cellStyle name="Normal 9 5 4 3 2" xfId="42984"/>
    <cellStyle name="Normal 9 5 4 3 3" xfId="42985"/>
    <cellStyle name="Normal 9 5 4 4" xfId="42986"/>
    <cellStyle name="Normal 9 5 4 4 2" xfId="42987"/>
    <cellStyle name="Normal 9 5 4 4 3" xfId="42988"/>
    <cellStyle name="Normal 9 5 4 5" xfId="42989"/>
    <cellStyle name="Normal 9 5 4 5 2" xfId="42990"/>
    <cellStyle name="Normal 9 5 4 5 3" xfId="42991"/>
    <cellStyle name="Normal 9 5 4 6" xfId="42992"/>
    <cellStyle name="Normal 9 5 4 6 2" xfId="42993"/>
    <cellStyle name="Normal 9 5 4 6 3" xfId="42994"/>
    <cellStyle name="Normal 9 5 4 7" xfId="42995"/>
    <cellStyle name="Normal 9 5 4 8" xfId="42996"/>
    <cellStyle name="Normal 9 5 5" xfId="42997"/>
    <cellStyle name="Normal 9 5 5 2" xfId="42998"/>
    <cellStyle name="Normal 9 5 5 2 2" xfId="42999"/>
    <cellStyle name="Normal 9 5 5 2 3" xfId="43000"/>
    <cellStyle name="Normal 9 5 5 3" xfId="43001"/>
    <cellStyle name="Normal 9 5 5 3 2" xfId="43002"/>
    <cellStyle name="Normal 9 5 5 3 3" xfId="43003"/>
    <cellStyle name="Normal 9 5 5 4" xfId="43004"/>
    <cellStyle name="Normal 9 5 5 4 2" xfId="43005"/>
    <cellStyle name="Normal 9 5 5 4 3" xfId="43006"/>
    <cellStyle name="Normal 9 5 5 5" xfId="43007"/>
    <cellStyle name="Normal 9 5 5 5 2" xfId="43008"/>
    <cellStyle name="Normal 9 5 5 5 3" xfId="43009"/>
    <cellStyle name="Normal 9 5 5 6" xfId="43010"/>
    <cellStyle name="Normal 9 5 5 7" xfId="43011"/>
    <cellStyle name="Normal 9 5 6" xfId="43012"/>
    <cellStyle name="Normal 9 5 6 2" xfId="43013"/>
    <cellStyle name="Normal 9 5 6 2 2" xfId="43014"/>
    <cellStyle name="Normal 9 5 6 2 3" xfId="43015"/>
    <cellStyle name="Normal 9 5 6 3" xfId="43016"/>
    <cellStyle name="Normal 9 5 6 3 2" xfId="43017"/>
    <cellStyle name="Normal 9 5 6 3 3" xfId="43018"/>
    <cellStyle name="Normal 9 5 6 4" xfId="43019"/>
    <cellStyle name="Normal 9 5 6 4 2" xfId="43020"/>
    <cellStyle name="Normal 9 5 6 4 3" xfId="43021"/>
    <cellStyle name="Normal 9 5 6 5" xfId="43022"/>
    <cellStyle name="Normal 9 5 6 5 2" xfId="43023"/>
    <cellStyle name="Normal 9 5 6 5 3" xfId="43024"/>
    <cellStyle name="Normal 9 5 6 6" xfId="43025"/>
    <cellStyle name="Normal 9 5 6 7" xfId="43026"/>
    <cellStyle name="Normal 9 5 7" xfId="43027"/>
    <cellStyle name="Normal 9 5 7 2" xfId="43028"/>
    <cellStyle name="Normal 9 5 7 2 2" xfId="43029"/>
    <cellStyle name="Normal 9 5 7 2 3" xfId="43030"/>
    <cellStyle name="Normal 9 5 7 3" xfId="43031"/>
    <cellStyle name="Normal 9 5 7 3 2" xfId="43032"/>
    <cellStyle name="Normal 9 5 7 3 3" xfId="43033"/>
    <cellStyle name="Normal 9 5 7 4" xfId="43034"/>
    <cellStyle name="Normal 9 5 7 4 2" xfId="43035"/>
    <cellStyle name="Normal 9 5 7 4 3" xfId="43036"/>
    <cellStyle name="Normal 9 5 7 5" xfId="43037"/>
    <cellStyle name="Normal 9 5 7 5 2" xfId="43038"/>
    <cellStyle name="Normal 9 5 7 5 3" xfId="43039"/>
    <cellStyle name="Normal 9 5 7 6" xfId="43040"/>
    <cellStyle name="Normal 9 5 7 7" xfId="43041"/>
    <cellStyle name="Normal 9 5 8" xfId="43042"/>
    <cellStyle name="Normal 9 5 8 2" xfId="43043"/>
    <cellStyle name="Normal 9 5 8 2 2" xfId="43044"/>
    <cellStyle name="Normal 9 5 8 2 3" xfId="43045"/>
    <cellStyle name="Normal 9 5 8 3" xfId="43046"/>
    <cellStyle name="Normal 9 5 8 3 2" xfId="43047"/>
    <cellStyle name="Normal 9 5 8 3 3" xfId="43048"/>
    <cellStyle name="Normal 9 5 8 4" xfId="43049"/>
    <cellStyle name="Normal 9 5 8 4 2" xfId="43050"/>
    <cellStyle name="Normal 9 5 8 4 3" xfId="43051"/>
    <cellStyle name="Normal 9 5 8 5" xfId="43052"/>
    <cellStyle name="Normal 9 5 8 5 2" xfId="43053"/>
    <cellStyle name="Normal 9 5 8 5 3" xfId="43054"/>
    <cellStyle name="Normal 9 5 8 6" xfId="43055"/>
    <cellStyle name="Normal 9 5 8 7" xfId="43056"/>
    <cellStyle name="Normal 9 5 9" xfId="43057"/>
    <cellStyle name="Normal 9 5 9 2" xfId="43058"/>
    <cellStyle name="Normal 9 5 9 3" xfId="43059"/>
    <cellStyle name="Normal 9 6" xfId="43060"/>
    <cellStyle name="Normal 9 6 10" xfId="43061"/>
    <cellStyle name="Normal 9 6 11" xfId="43062"/>
    <cellStyle name="Normal 9 6 2" xfId="43063"/>
    <cellStyle name="Normal 9 6 2 2" xfId="43064"/>
    <cellStyle name="Normal 9 6 2 2 2" xfId="43065"/>
    <cellStyle name="Normal 9 6 2 2 2 2" xfId="43066"/>
    <cellStyle name="Normal 9 6 2 2 2 3" xfId="43067"/>
    <cellStyle name="Normal 9 6 2 2 3" xfId="43068"/>
    <cellStyle name="Normal 9 6 2 2 3 2" xfId="43069"/>
    <cellStyle name="Normal 9 6 2 2 3 3" xfId="43070"/>
    <cellStyle name="Normal 9 6 2 2 4" xfId="43071"/>
    <cellStyle name="Normal 9 6 2 2 4 2" xfId="43072"/>
    <cellStyle name="Normal 9 6 2 2 4 3" xfId="43073"/>
    <cellStyle name="Normal 9 6 2 2 5" xfId="43074"/>
    <cellStyle name="Normal 9 6 2 2 5 2" xfId="43075"/>
    <cellStyle name="Normal 9 6 2 2 5 3" xfId="43076"/>
    <cellStyle name="Normal 9 6 2 2 6" xfId="43077"/>
    <cellStyle name="Normal 9 6 2 2 7" xfId="43078"/>
    <cellStyle name="Normal 9 6 2 3" xfId="43079"/>
    <cellStyle name="Normal 9 6 2 3 2" xfId="43080"/>
    <cellStyle name="Normal 9 6 2 3 3" xfId="43081"/>
    <cellStyle name="Normal 9 6 2 4" xfId="43082"/>
    <cellStyle name="Normal 9 6 2 4 2" xfId="43083"/>
    <cellStyle name="Normal 9 6 2 4 3" xfId="43084"/>
    <cellStyle name="Normal 9 6 2 5" xfId="43085"/>
    <cellStyle name="Normal 9 6 2 5 2" xfId="43086"/>
    <cellStyle name="Normal 9 6 2 5 3" xfId="43087"/>
    <cellStyle name="Normal 9 6 2 6" xfId="43088"/>
    <cellStyle name="Normal 9 6 2 6 2" xfId="43089"/>
    <cellStyle name="Normal 9 6 2 6 3" xfId="43090"/>
    <cellStyle name="Normal 9 6 2 7" xfId="43091"/>
    <cellStyle name="Normal 9 6 2 8" xfId="43092"/>
    <cellStyle name="Normal 9 6 3" xfId="43093"/>
    <cellStyle name="Normal 9 6 3 2" xfId="43094"/>
    <cellStyle name="Normal 9 6 3 2 2" xfId="43095"/>
    <cellStyle name="Normal 9 6 3 2 3" xfId="43096"/>
    <cellStyle name="Normal 9 6 3 3" xfId="43097"/>
    <cellStyle name="Normal 9 6 3 3 2" xfId="43098"/>
    <cellStyle name="Normal 9 6 3 3 3" xfId="43099"/>
    <cellStyle name="Normal 9 6 3 4" xfId="43100"/>
    <cellStyle name="Normal 9 6 3 4 2" xfId="43101"/>
    <cellStyle name="Normal 9 6 3 4 3" xfId="43102"/>
    <cellStyle name="Normal 9 6 3 5" xfId="43103"/>
    <cellStyle name="Normal 9 6 3 5 2" xfId="43104"/>
    <cellStyle name="Normal 9 6 3 5 3" xfId="43105"/>
    <cellStyle name="Normal 9 6 3 6" xfId="43106"/>
    <cellStyle name="Normal 9 6 3 7" xfId="43107"/>
    <cellStyle name="Normal 9 6 4" xfId="43108"/>
    <cellStyle name="Normal 9 6 4 2" xfId="43109"/>
    <cellStyle name="Normal 9 6 4 2 2" xfId="43110"/>
    <cellStyle name="Normal 9 6 4 2 3" xfId="43111"/>
    <cellStyle name="Normal 9 6 4 3" xfId="43112"/>
    <cellStyle name="Normal 9 6 4 3 2" xfId="43113"/>
    <cellStyle name="Normal 9 6 4 3 3" xfId="43114"/>
    <cellStyle name="Normal 9 6 4 4" xfId="43115"/>
    <cellStyle name="Normal 9 6 4 4 2" xfId="43116"/>
    <cellStyle name="Normal 9 6 4 4 3" xfId="43117"/>
    <cellStyle name="Normal 9 6 4 5" xfId="43118"/>
    <cellStyle name="Normal 9 6 4 5 2" xfId="43119"/>
    <cellStyle name="Normal 9 6 4 5 3" xfId="43120"/>
    <cellStyle name="Normal 9 6 4 6" xfId="43121"/>
    <cellStyle name="Normal 9 6 4 7" xfId="43122"/>
    <cellStyle name="Normal 9 6 5" xfId="43123"/>
    <cellStyle name="Normal 9 6 5 2" xfId="43124"/>
    <cellStyle name="Normal 9 6 5 2 2" xfId="43125"/>
    <cellStyle name="Normal 9 6 5 2 3" xfId="43126"/>
    <cellStyle name="Normal 9 6 5 3" xfId="43127"/>
    <cellStyle name="Normal 9 6 5 3 2" xfId="43128"/>
    <cellStyle name="Normal 9 6 5 3 3" xfId="43129"/>
    <cellStyle name="Normal 9 6 5 4" xfId="43130"/>
    <cellStyle name="Normal 9 6 5 4 2" xfId="43131"/>
    <cellStyle name="Normal 9 6 5 4 3" xfId="43132"/>
    <cellStyle name="Normal 9 6 5 5" xfId="43133"/>
    <cellStyle name="Normal 9 6 5 5 2" xfId="43134"/>
    <cellStyle name="Normal 9 6 5 5 3" xfId="43135"/>
    <cellStyle name="Normal 9 6 5 6" xfId="43136"/>
    <cellStyle name="Normal 9 6 5 7" xfId="43137"/>
    <cellStyle name="Normal 9 6 6" xfId="43138"/>
    <cellStyle name="Normal 9 6 6 2" xfId="43139"/>
    <cellStyle name="Normal 9 6 6 3" xfId="43140"/>
    <cellStyle name="Normal 9 6 7" xfId="43141"/>
    <cellStyle name="Normal 9 6 7 2" xfId="43142"/>
    <cellStyle name="Normal 9 6 7 3" xfId="43143"/>
    <cellStyle name="Normal 9 6 8" xfId="43144"/>
    <cellStyle name="Normal 9 6 8 2" xfId="43145"/>
    <cellStyle name="Normal 9 6 8 3" xfId="43146"/>
    <cellStyle name="Normal 9 6 9" xfId="43147"/>
    <cellStyle name="Normal 9 6 9 2" xfId="43148"/>
    <cellStyle name="Normal 9 6 9 3" xfId="43149"/>
    <cellStyle name="Normal 9 7" xfId="43150"/>
    <cellStyle name="Normal 9 7 2" xfId="43151"/>
    <cellStyle name="Normal 9 7 2 2" xfId="43152"/>
    <cellStyle name="Normal 9 7 2 2 2" xfId="43153"/>
    <cellStyle name="Normal 9 7 2 2 3" xfId="43154"/>
    <cellStyle name="Normal 9 7 2 3" xfId="43155"/>
    <cellStyle name="Normal 9 7 2 3 2" xfId="43156"/>
    <cellStyle name="Normal 9 7 2 3 3" xfId="43157"/>
    <cellStyle name="Normal 9 7 2 4" xfId="43158"/>
    <cellStyle name="Normal 9 7 2 4 2" xfId="43159"/>
    <cellStyle name="Normal 9 7 2 4 3" xfId="43160"/>
    <cellStyle name="Normal 9 7 2 5" xfId="43161"/>
    <cellStyle name="Normal 9 7 2 5 2" xfId="43162"/>
    <cellStyle name="Normal 9 7 2 5 3" xfId="43163"/>
    <cellStyle name="Normal 9 7 2 6" xfId="43164"/>
    <cellStyle name="Normal 9 7 2 7" xfId="43165"/>
    <cellStyle name="Normal 9 7 3" xfId="43166"/>
    <cellStyle name="Normal 9 7 3 2" xfId="43167"/>
    <cellStyle name="Normal 9 7 3 3" xfId="43168"/>
    <cellStyle name="Normal 9 7 4" xfId="43169"/>
    <cellStyle name="Normal 9 7 4 2" xfId="43170"/>
    <cellStyle name="Normal 9 7 4 3" xfId="43171"/>
    <cellStyle name="Normal 9 7 5" xfId="43172"/>
    <cellStyle name="Normal 9 7 5 2" xfId="43173"/>
    <cellStyle name="Normal 9 7 5 3" xfId="43174"/>
    <cellStyle name="Normal 9 7 6" xfId="43175"/>
    <cellStyle name="Normal 9 7 6 2" xfId="43176"/>
    <cellStyle name="Normal 9 7 6 3" xfId="43177"/>
    <cellStyle name="Normal 9 7 7" xfId="43178"/>
    <cellStyle name="Normal 9 7 8" xfId="43179"/>
    <cellStyle name="Normal 9 8" xfId="43180"/>
    <cellStyle name="Normal 9 8 2" xfId="43181"/>
    <cellStyle name="Normal 9 8 2 2" xfId="43182"/>
    <cellStyle name="Normal 9 8 2 2 2" xfId="43183"/>
    <cellStyle name="Normal 9 8 2 2 3" xfId="43184"/>
    <cellStyle name="Normal 9 8 2 3" xfId="43185"/>
    <cellStyle name="Normal 9 8 2 3 2" xfId="43186"/>
    <cellStyle name="Normal 9 8 2 3 3" xfId="43187"/>
    <cellStyle name="Normal 9 8 2 4" xfId="43188"/>
    <cellStyle name="Normal 9 8 2 4 2" xfId="43189"/>
    <cellStyle name="Normal 9 8 2 4 3" xfId="43190"/>
    <cellStyle name="Normal 9 8 2 5" xfId="43191"/>
    <cellStyle name="Normal 9 8 2 5 2" xfId="43192"/>
    <cellStyle name="Normal 9 8 2 5 3" xfId="43193"/>
    <cellStyle name="Normal 9 8 2 6" xfId="43194"/>
    <cellStyle name="Normal 9 8 2 7" xfId="43195"/>
    <cellStyle name="Normal 9 8 3" xfId="43196"/>
    <cellStyle name="Normal 9 8 3 2" xfId="43197"/>
    <cellStyle name="Normal 9 8 3 3" xfId="43198"/>
    <cellStyle name="Normal 9 8 4" xfId="43199"/>
    <cellStyle name="Normal 9 8 4 2" xfId="43200"/>
    <cellStyle name="Normal 9 8 4 3" xfId="43201"/>
    <cellStyle name="Normal 9 8 5" xfId="43202"/>
    <cellStyle name="Normal 9 8 5 2" xfId="43203"/>
    <cellStyle name="Normal 9 8 5 3" xfId="43204"/>
    <cellStyle name="Normal 9 8 6" xfId="43205"/>
    <cellStyle name="Normal 9 8 6 2" xfId="43206"/>
    <cellStyle name="Normal 9 8 6 3" xfId="43207"/>
    <cellStyle name="Normal 9 8 7" xfId="43208"/>
    <cellStyle name="Normal 9 8 8" xfId="43209"/>
    <cellStyle name="Normal 9 9" xfId="43210"/>
    <cellStyle name="Normal 9 9 2" xfId="43211"/>
    <cellStyle name="Normal 9 9 2 2" xfId="43212"/>
    <cellStyle name="Normal 9 9 2 2 2" xfId="43213"/>
    <cellStyle name="Normal 9 9 2 2 3" xfId="43214"/>
    <cellStyle name="Normal 9 9 2 3" xfId="43215"/>
    <cellStyle name="Normal 9 9 2 3 2" xfId="43216"/>
    <cellStyle name="Normal 9 9 2 3 3" xfId="43217"/>
    <cellStyle name="Normal 9 9 2 4" xfId="43218"/>
    <cellStyle name="Normal 9 9 2 4 2" xfId="43219"/>
    <cellStyle name="Normal 9 9 2 4 3" xfId="43220"/>
    <cellStyle name="Normal 9 9 2 5" xfId="43221"/>
    <cellStyle name="Normal 9 9 2 5 2" xfId="43222"/>
    <cellStyle name="Normal 9 9 2 5 3" xfId="43223"/>
    <cellStyle name="Normal 9 9 2 6" xfId="43224"/>
    <cellStyle name="Normal 9 9 2 7" xfId="43225"/>
    <cellStyle name="Normal 9 9 3" xfId="43226"/>
    <cellStyle name="Normal 9 9 3 2" xfId="43227"/>
    <cellStyle name="Normal 9 9 3 3" xfId="43228"/>
    <cellStyle name="Normal 9 9 4" xfId="43229"/>
    <cellStyle name="Normal 9 9 4 2" xfId="43230"/>
    <cellStyle name="Normal 9 9 4 3" xfId="43231"/>
    <cellStyle name="Normal 9 9 5" xfId="43232"/>
    <cellStyle name="Normal 9 9 5 2" xfId="43233"/>
    <cellStyle name="Normal 9 9 5 3" xfId="43234"/>
    <cellStyle name="Normal 9 9 6" xfId="43235"/>
    <cellStyle name="Normal 9 9 6 2" xfId="43236"/>
    <cellStyle name="Normal 9 9 6 3" xfId="43237"/>
    <cellStyle name="Normal 9 9 7" xfId="43238"/>
    <cellStyle name="Normal 9 9 8" xfId="43239"/>
    <cellStyle name="Normal 90" xfId="43240"/>
    <cellStyle name="Normal 91" xfId="43241"/>
    <cellStyle name="Normal 92" xfId="47130"/>
    <cellStyle name="Normal 93" xfId="47077"/>
    <cellStyle name="Normal 94" xfId="47076"/>
    <cellStyle name="Normal 95" xfId="47069"/>
    <cellStyle name="Normal 96" xfId="47107"/>
    <cellStyle name="Normal 97" xfId="47118"/>
    <cellStyle name="Normal 98" xfId="47091"/>
    <cellStyle name="Normal 99" xfId="47128"/>
    <cellStyle name="Normal_NOTE17" xfId="1430"/>
    <cellStyle name="Note 10" xfId="43242"/>
    <cellStyle name="Note 10 2" xfId="43243"/>
    <cellStyle name="Note 10 2 2" xfId="43244"/>
    <cellStyle name="Note 10 3" xfId="43245"/>
    <cellStyle name="Note 11" xfId="43246"/>
    <cellStyle name="Note 11 2" xfId="43247"/>
    <cellStyle name="Note 11 2 2" xfId="43248"/>
    <cellStyle name="Note 11 3" xfId="43249"/>
    <cellStyle name="Note 12" xfId="43250"/>
    <cellStyle name="Note 12 2" xfId="43251"/>
    <cellStyle name="Note 12 2 2" xfId="43252"/>
    <cellStyle name="Note 12 3" xfId="43253"/>
    <cellStyle name="Note 13" xfId="43254"/>
    <cellStyle name="Note 13 2" xfId="43255"/>
    <cellStyle name="Note 13 2 2" xfId="43256"/>
    <cellStyle name="Note 13 3" xfId="43257"/>
    <cellStyle name="Note 14" xfId="43258"/>
    <cellStyle name="Note 14 2" xfId="43259"/>
    <cellStyle name="Note 14 2 2" xfId="43260"/>
    <cellStyle name="Note 14 3" xfId="43261"/>
    <cellStyle name="Note 15" xfId="43262"/>
    <cellStyle name="Note 15 2" xfId="43263"/>
    <cellStyle name="Note 15 2 2" xfId="43264"/>
    <cellStyle name="Note 15 3" xfId="43265"/>
    <cellStyle name="Note 16" xfId="43266"/>
    <cellStyle name="Note 16 2" xfId="43267"/>
    <cellStyle name="Note 16 2 2" xfId="43268"/>
    <cellStyle name="Note 16 3" xfId="43269"/>
    <cellStyle name="Note 17" xfId="43270"/>
    <cellStyle name="Note 17 2" xfId="43271"/>
    <cellStyle name="Note 17 2 2" xfId="43272"/>
    <cellStyle name="Note 17 3" xfId="43273"/>
    <cellStyle name="Note 18" xfId="43274"/>
    <cellStyle name="Note 18 2" xfId="43275"/>
    <cellStyle name="Note 18 2 2" xfId="43276"/>
    <cellStyle name="Note 18 3" xfId="43277"/>
    <cellStyle name="Note 19" xfId="43278"/>
    <cellStyle name="Note 19 2" xfId="43279"/>
    <cellStyle name="Note 19 2 2" xfId="43280"/>
    <cellStyle name="Note 19 3" xfId="43281"/>
    <cellStyle name="Note 2" xfId="1272"/>
    <cellStyle name="Note 2 2" xfId="1273"/>
    <cellStyle name="Note 2 2 2" xfId="1274"/>
    <cellStyle name="Note 2 2 2 2" xfId="1275"/>
    <cellStyle name="Note 2 2 2 2 2" xfId="1276"/>
    <cellStyle name="Note 2 2 2 2 2 2" xfId="1277"/>
    <cellStyle name="Note 2 2 2 2 3" xfId="1278"/>
    <cellStyle name="Note 2 2 2 3" xfId="1279"/>
    <cellStyle name="Note 2 2 2 3 2" xfId="1280"/>
    <cellStyle name="Note 2 2 2 3 2 2" xfId="1281"/>
    <cellStyle name="Note 2 2 2 3 3" xfId="1282"/>
    <cellStyle name="Note 2 2 2 4" xfId="1283"/>
    <cellStyle name="Note 2 2 2 4 2" xfId="1284"/>
    <cellStyle name="Note 2 2 2 5" xfId="1285"/>
    <cellStyle name="Note 2 2 3" xfId="1286"/>
    <cellStyle name="Note 2 2 3 2" xfId="1287"/>
    <cellStyle name="Note 2 2 3 2 2" xfId="1288"/>
    <cellStyle name="Note 2 2 3 3" xfId="1289"/>
    <cellStyle name="Note 2 2 4" xfId="1290"/>
    <cellStyle name="Note 2 2 4 2" xfId="1291"/>
    <cellStyle name="Note 2 2 4 2 2" xfId="1292"/>
    <cellStyle name="Note 2 2 4 3" xfId="1293"/>
    <cellStyle name="Note 2 2 5" xfId="1294"/>
    <cellStyle name="Note 2 2 5 2" xfId="1295"/>
    <cellStyle name="Note 2 2 6" xfId="1296"/>
    <cellStyle name="Note 2 2 7" xfId="1526"/>
    <cellStyle name="Note 2 3" xfId="1297"/>
    <cellStyle name="Note 2 3 2" xfId="1298"/>
    <cellStyle name="Note 2 3 2 2" xfId="1299"/>
    <cellStyle name="Note 2 3 2 2 2" xfId="1300"/>
    <cellStyle name="Note 2 3 2 3" xfId="1301"/>
    <cellStyle name="Note 2 3 3" xfId="1302"/>
    <cellStyle name="Note 2 3 3 2" xfId="1303"/>
    <cellStyle name="Note 2 3 3 2 2" xfId="1304"/>
    <cellStyle name="Note 2 3 3 3" xfId="1305"/>
    <cellStyle name="Note 2 3 4" xfId="1306"/>
    <cellStyle name="Note 2 3 4 2" xfId="1307"/>
    <cellStyle name="Note 2 3 5" xfId="1308"/>
    <cellStyle name="Note 2 3 6" xfId="47148"/>
    <cellStyle name="Note 2 4" xfId="1309"/>
    <cellStyle name="Note 2 4 2" xfId="1310"/>
    <cellStyle name="Note 2 4 2 2" xfId="1311"/>
    <cellStyle name="Note 2 4 3" xfId="1312"/>
    <cellStyle name="Note 2 4 4" xfId="47163"/>
    <cellStyle name="Note 2 5" xfId="1313"/>
    <cellStyle name="Note 2 5 2" xfId="1314"/>
    <cellStyle name="Note 2 5 2 2" xfId="1315"/>
    <cellStyle name="Note 2 5 3" xfId="1316"/>
    <cellStyle name="Note 2 5 4" xfId="47166"/>
    <cellStyle name="Note 2 6" xfId="1317"/>
    <cellStyle name="Note 2 6 2" xfId="1318"/>
    <cellStyle name="Note 2 7" xfId="1319"/>
    <cellStyle name="Note 2 8" xfId="1320"/>
    <cellStyle name="Note 2 8 2" xfId="1470"/>
    <cellStyle name="Note 2 9" xfId="43282"/>
    <cellStyle name="Note 20" xfId="43283"/>
    <cellStyle name="Note 20 2" xfId="43284"/>
    <cellStyle name="Note 20 2 2" xfId="43285"/>
    <cellStyle name="Note 20 3" xfId="43286"/>
    <cellStyle name="Note 21" xfId="43287"/>
    <cellStyle name="Note 21 2" xfId="43288"/>
    <cellStyle name="Note 21 2 2" xfId="43289"/>
    <cellStyle name="Note 21 3" xfId="43290"/>
    <cellStyle name="Note 22" xfId="43291"/>
    <cellStyle name="Note 22 2" xfId="43292"/>
    <cellStyle name="Note 22 2 2" xfId="43293"/>
    <cellStyle name="Note 22 3" xfId="43294"/>
    <cellStyle name="Note 23" xfId="43295"/>
    <cellStyle name="Note 23 2" xfId="43296"/>
    <cellStyle name="Note 23 2 2" xfId="43297"/>
    <cellStyle name="Note 23 3" xfId="43298"/>
    <cellStyle name="Note 24" xfId="43299"/>
    <cellStyle name="Note 24 2" xfId="43300"/>
    <cellStyle name="Note 24 2 2" xfId="43301"/>
    <cellStyle name="Note 24 3" xfId="43302"/>
    <cellStyle name="Note 25" xfId="43303"/>
    <cellStyle name="Note 3" xfId="1321"/>
    <cellStyle name="Note 3 2" xfId="1322"/>
    <cellStyle name="Note 3 2 2" xfId="1323"/>
    <cellStyle name="Note 3 2 2 2" xfId="43304"/>
    <cellStyle name="Note 3 2 2 2 2" xfId="43305"/>
    <cellStyle name="Note 3 2 2 3" xfId="43306"/>
    <cellStyle name="Note 3 2 3" xfId="43307"/>
    <cellStyle name="Note 3 2 3 2" xfId="43308"/>
    <cellStyle name="Note 3 2 4" xfId="43309"/>
    <cellStyle name="Note 3 3" xfId="1324"/>
    <cellStyle name="Note 3 3 2" xfId="43310"/>
    <cellStyle name="Note 3 3 2 2" xfId="43311"/>
    <cellStyle name="Note 3 3 3" xfId="43312"/>
    <cellStyle name="Note 3 4" xfId="43313"/>
    <cellStyle name="Note 3 4 2" xfId="43314"/>
    <cellStyle name="Note 3 5" xfId="43315"/>
    <cellStyle name="Note 4" xfId="1325"/>
    <cellStyle name="Note 4 2" xfId="1326"/>
    <cellStyle name="Note 4 2 2" xfId="43316"/>
    <cellStyle name="Note 4 2 2 2" xfId="43317"/>
    <cellStyle name="Note 4 2 2 2 2" xfId="43318"/>
    <cellStyle name="Note 4 2 2 3" xfId="43319"/>
    <cellStyle name="Note 4 2 3" xfId="43320"/>
    <cellStyle name="Note 4 2 3 2" xfId="43321"/>
    <cellStyle name="Note 4 2 4" xfId="43322"/>
    <cellStyle name="Note 4 3" xfId="43323"/>
    <cellStyle name="Note 4 3 2" xfId="43324"/>
    <cellStyle name="Note 4 3 2 2" xfId="43325"/>
    <cellStyle name="Note 4 3 3" xfId="43326"/>
    <cellStyle name="Note 4 4" xfId="43327"/>
    <cellStyle name="Note 4 4 2" xfId="43328"/>
    <cellStyle name="Note 4 5" xfId="43329"/>
    <cellStyle name="Note 5" xfId="1523"/>
    <cellStyle name="Note 5 2" xfId="43331"/>
    <cellStyle name="Note 5 2 2" xfId="43332"/>
    <cellStyle name="Note 5 2 2 2" xfId="43333"/>
    <cellStyle name="Note 5 2 2 2 2" xfId="43334"/>
    <cellStyle name="Note 5 2 2 3" xfId="43335"/>
    <cellStyle name="Note 5 2 3" xfId="43336"/>
    <cellStyle name="Note 5 2 3 2" xfId="43337"/>
    <cellStyle name="Note 5 2 4" xfId="43338"/>
    <cellStyle name="Note 5 3" xfId="43339"/>
    <cellStyle name="Note 5 3 2" xfId="43340"/>
    <cellStyle name="Note 5 3 2 2" xfId="43341"/>
    <cellStyle name="Note 5 3 3" xfId="43342"/>
    <cellStyle name="Note 5 4" xfId="43343"/>
    <cellStyle name="Note 5 4 2" xfId="43344"/>
    <cellStyle name="Note 5 5" xfId="43345"/>
    <cellStyle name="Note 5 6" xfId="43330"/>
    <cellStyle name="Note 6" xfId="43346"/>
    <cellStyle name="Note 6 2" xfId="43347"/>
    <cellStyle name="Note 6 2 2" xfId="43348"/>
    <cellStyle name="Note 6 2 2 2" xfId="43349"/>
    <cellStyle name="Note 6 2 3" xfId="43350"/>
    <cellStyle name="Note 6 3" xfId="43351"/>
    <cellStyle name="Note 6 3 2" xfId="43352"/>
    <cellStyle name="Note 6 4" xfId="43353"/>
    <cellStyle name="Note 7" xfId="43354"/>
    <cellStyle name="Note 7 2" xfId="43355"/>
    <cellStyle name="Note 7 2 2" xfId="43356"/>
    <cellStyle name="Note 7 2 2 2" xfId="43357"/>
    <cellStyle name="Note 7 2 3" xfId="43358"/>
    <cellStyle name="Note 7 3" xfId="43359"/>
    <cellStyle name="Note 7 3 2" xfId="43360"/>
    <cellStyle name="Note 7 4" xfId="43361"/>
    <cellStyle name="Note 8" xfId="43362"/>
    <cellStyle name="Note 8 2" xfId="43363"/>
    <cellStyle name="Note 8 2 2" xfId="43364"/>
    <cellStyle name="Note 8 3" xfId="43365"/>
    <cellStyle name="Note 9" xfId="43366"/>
    <cellStyle name="Note 9 2" xfId="43367"/>
    <cellStyle name="Note 9 2 2" xfId="43368"/>
    <cellStyle name="Note 9 3" xfId="43369"/>
    <cellStyle name="Number0DecimalStyle" xfId="43370"/>
    <cellStyle name="Number10DecimalStyle" xfId="43371"/>
    <cellStyle name="Number1DecimalStyle" xfId="43372"/>
    <cellStyle name="Number2DecimalStyle" xfId="43373"/>
    <cellStyle name="Number3DecimalStyle" xfId="43374"/>
    <cellStyle name="Number4DecimalStyle" xfId="43375"/>
    <cellStyle name="Number5DecimalStyle" xfId="43376"/>
    <cellStyle name="Number6DecimalStyle" xfId="43377"/>
    <cellStyle name="Number7DecimalStyle" xfId="43378"/>
    <cellStyle name="Number8DecimalStyle" xfId="43379"/>
    <cellStyle name="Number9DecimalStyle" xfId="43380"/>
    <cellStyle name="numbers" xfId="43381"/>
    <cellStyle name="Output" xfId="13" builtinId="21" customBuiltin="1"/>
    <cellStyle name="Output 2" xfId="1459"/>
    <cellStyle name="Output 3" xfId="1461"/>
    <cellStyle name="Percent" xfId="3" builtinId="5"/>
    <cellStyle name="Percent 10" xfId="1327"/>
    <cellStyle name="Percent 10 2" xfId="1328"/>
    <cellStyle name="Percent 10 2 2" xfId="1561"/>
    <cellStyle name="Percent 11" xfId="1329"/>
    <cellStyle name="Percent 11 2" xfId="1330"/>
    <cellStyle name="Percent 12" xfId="1331"/>
    <cellStyle name="Percent 12 2" xfId="1562"/>
    <cellStyle name="Percent 13" xfId="47072"/>
    <cellStyle name="Percent 2" xfId="1332"/>
    <cellStyle name="Percent 2 10" xfId="43382"/>
    <cellStyle name="Percent 2 10 2" xfId="43383"/>
    <cellStyle name="Percent 2 10 2 2" xfId="43384"/>
    <cellStyle name="Percent 2 10 2 3" xfId="43385"/>
    <cellStyle name="Percent 2 10 3" xfId="43386"/>
    <cellStyle name="Percent 2 10 3 2" xfId="43387"/>
    <cellStyle name="Percent 2 10 3 3" xfId="43388"/>
    <cellStyle name="Percent 2 10 4" xfId="43389"/>
    <cellStyle name="Percent 2 10 4 2" xfId="43390"/>
    <cellStyle name="Percent 2 10 4 3" xfId="43391"/>
    <cellStyle name="Percent 2 10 5" xfId="43392"/>
    <cellStyle name="Percent 2 10 5 2" xfId="43393"/>
    <cellStyle name="Percent 2 10 5 3" xfId="43394"/>
    <cellStyle name="Percent 2 10 6" xfId="43395"/>
    <cellStyle name="Percent 2 10 7" xfId="43396"/>
    <cellStyle name="Percent 2 11" xfId="43397"/>
    <cellStyle name="Percent 2 11 2" xfId="43398"/>
    <cellStyle name="Percent 2 11 2 2" xfId="43399"/>
    <cellStyle name="Percent 2 11 2 3" xfId="43400"/>
    <cellStyle name="Percent 2 11 3" xfId="43401"/>
    <cellStyle name="Percent 2 11 3 2" xfId="43402"/>
    <cellStyle name="Percent 2 11 3 3" xfId="43403"/>
    <cellStyle name="Percent 2 11 4" xfId="43404"/>
    <cellStyle name="Percent 2 11 4 2" xfId="43405"/>
    <cellStyle name="Percent 2 11 4 3" xfId="43406"/>
    <cellStyle name="Percent 2 11 5" xfId="43407"/>
    <cellStyle name="Percent 2 11 5 2" xfId="43408"/>
    <cellStyle name="Percent 2 11 5 3" xfId="43409"/>
    <cellStyle name="Percent 2 11 6" xfId="43410"/>
    <cellStyle name="Percent 2 11 7" xfId="43411"/>
    <cellStyle name="Percent 2 12" xfId="43412"/>
    <cellStyle name="Percent 2 12 2" xfId="43413"/>
    <cellStyle name="Percent 2 12 2 2" xfId="43414"/>
    <cellStyle name="Percent 2 12 2 3" xfId="43415"/>
    <cellStyle name="Percent 2 12 3" xfId="43416"/>
    <cellStyle name="Percent 2 12 3 2" xfId="43417"/>
    <cellStyle name="Percent 2 12 3 3" xfId="43418"/>
    <cellStyle name="Percent 2 12 4" xfId="43419"/>
    <cellStyle name="Percent 2 12 4 2" xfId="43420"/>
    <cellStyle name="Percent 2 12 4 3" xfId="43421"/>
    <cellStyle name="Percent 2 12 5" xfId="43422"/>
    <cellStyle name="Percent 2 12 5 2" xfId="43423"/>
    <cellStyle name="Percent 2 12 5 3" xfId="43424"/>
    <cellStyle name="Percent 2 12 6" xfId="43425"/>
    <cellStyle name="Percent 2 12 7" xfId="43426"/>
    <cellStyle name="Percent 2 13" xfId="43427"/>
    <cellStyle name="Percent 2 13 2" xfId="43428"/>
    <cellStyle name="Percent 2 13 2 2" xfId="43429"/>
    <cellStyle name="Percent 2 13 2 3" xfId="43430"/>
    <cellStyle name="Percent 2 13 3" xfId="43431"/>
    <cellStyle name="Percent 2 13 3 2" xfId="43432"/>
    <cellStyle name="Percent 2 13 3 3" xfId="43433"/>
    <cellStyle name="Percent 2 13 4" xfId="43434"/>
    <cellStyle name="Percent 2 13 4 2" xfId="43435"/>
    <cellStyle name="Percent 2 13 4 3" xfId="43436"/>
    <cellStyle name="Percent 2 13 5" xfId="43437"/>
    <cellStyle name="Percent 2 13 5 2" xfId="43438"/>
    <cellStyle name="Percent 2 13 5 3" xfId="43439"/>
    <cellStyle name="Percent 2 13 6" xfId="43440"/>
    <cellStyle name="Percent 2 13 7" xfId="43441"/>
    <cellStyle name="Percent 2 14" xfId="43442"/>
    <cellStyle name="Percent 2 14 2" xfId="43443"/>
    <cellStyle name="Percent 2 14 2 2" xfId="43444"/>
    <cellStyle name="Percent 2 14 2 3" xfId="43445"/>
    <cellStyle name="Percent 2 14 3" xfId="43446"/>
    <cellStyle name="Percent 2 14 3 2" xfId="43447"/>
    <cellStyle name="Percent 2 14 3 3" xfId="43448"/>
    <cellStyle name="Percent 2 14 4" xfId="43449"/>
    <cellStyle name="Percent 2 14 4 2" xfId="43450"/>
    <cellStyle name="Percent 2 14 4 3" xfId="43451"/>
    <cellStyle name="Percent 2 14 5" xfId="43452"/>
    <cellStyle name="Percent 2 14 5 2" xfId="43453"/>
    <cellStyle name="Percent 2 14 5 3" xfId="43454"/>
    <cellStyle name="Percent 2 14 6" xfId="43455"/>
    <cellStyle name="Percent 2 14 7" xfId="43456"/>
    <cellStyle name="Percent 2 15" xfId="43457"/>
    <cellStyle name="Percent 2 15 2" xfId="43458"/>
    <cellStyle name="Percent 2 15 3" xfId="43459"/>
    <cellStyle name="Percent 2 16" xfId="43460"/>
    <cellStyle name="Percent 2 16 2" xfId="43461"/>
    <cellStyle name="Percent 2 16 3" xfId="43462"/>
    <cellStyle name="Percent 2 17" xfId="43463"/>
    <cellStyle name="Percent 2 17 2" xfId="43464"/>
    <cellStyle name="Percent 2 17 3" xfId="43465"/>
    <cellStyle name="Percent 2 18" xfId="43466"/>
    <cellStyle name="Percent 2 18 2" xfId="43467"/>
    <cellStyle name="Percent 2 18 3" xfId="43468"/>
    <cellStyle name="Percent 2 19" xfId="43469"/>
    <cellStyle name="Percent 2 2" xfId="1333"/>
    <cellStyle name="Percent 2 2 10" xfId="43471"/>
    <cellStyle name="Percent 2 2 10 2" xfId="43472"/>
    <cellStyle name="Percent 2 2 10 2 2" xfId="43473"/>
    <cellStyle name="Percent 2 2 10 2 3" xfId="43474"/>
    <cellStyle name="Percent 2 2 10 3" xfId="43475"/>
    <cellStyle name="Percent 2 2 10 3 2" xfId="43476"/>
    <cellStyle name="Percent 2 2 10 3 3" xfId="43477"/>
    <cellStyle name="Percent 2 2 10 4" xfId="43478"/>
    <cellStyle name="Percent 2 2 10 4 2" xfId="43479"/>
    <cellStyle name="Percent 2 2 10 4 3" xfId="43480"/>
    <cellStyle name="Percent 2 2 10 5" xfId="43481"/>
    <cellStyle name="Percent 2 2 10 5 2" xfId="43482"/>
    <cellStyle name="Percent 2 2 10 5 3" xfId="43483"/>
    <cellStyle name="Percent 2 2 10 6" xfId="43484"/>
    <cellStyle name="Percent 2 2 10 7" xfId="43485"/>
    <cellStyle name="Percent 2 2 11" xfId="43486"/>
    <cellStyle name="Percent 2 2 11 2" xfId="43487"/>
    <cellStyle name="Percent 2 2 11 2 2" xfId="43488"/>
    <cellStyle name="Percent 2 2 11 2 3" xfId="43489"/>
    <cellStyle name="Percent 2 2 11 3" xfId="43490"/>
    <cellStyle name="Percent 2 2 11 3 2" xfId="43491"/>
    <cellStyle name="Percent 2 2 11 3 3" xfId="43492"/>
    <cellStyle name="Percent 2 2 11 4" xfId="43493"/>
    <cellStyle name="Percent 2 2 11 4 2" xfId="43494"/>
    <cellStyle name="Percent 2 2 11 4 3" xfId="43495"/>
    <cellStyle name="Percent 2 2 11 5" xfId="43496"/>
    <cellStyle name="Percent 2 2 11 5 2" xfId="43497"/>
    <cellStyle name="Percent 2 2 11 5 3" xfId="43498"/>
    <cellStyle name="Percent 2 2 11 6" xfId="43499"/>
    <cellStyle name="Percent 2 2 11 7" xfId="43500"/>
    <cellStyle name="Percent 2 2 12" xfId="43501"/>
    <cellStyle name="Percent 2 2 12 2" xfId="43502"/>
    <cellStyle name="Percent 2 2 12 2 2" xfId="43503"/>
    <cellStyle name="Percent 2 2 12 2 3" xfId="43504"/>
    <cellStyle name="Percent 2 2 12 3" xfId="43505"/>
    <cellStyle name="Percent 2 2 12 3 2" xfId="43506"/>
    <cellStyle name="Percent 2 2 12 3 3" xfId="43507"/>
    <cellStyle name="Percent 2 2 12 4" xfId="43508"/>
    <cellStyle name="Percent 2 2 12 4 2" xfId="43509"/>
    <cellStyle name="Percent 2 2 12 4 3" xfId="43510"/>
    <cellStyle name="Percent 2 2 12 5" xfId="43511"/>
    <cellStyle name="Percent 2 2 12 5 2" xfId="43512"/>
    <cellStyle name="Percent 2 2 12 5 3" xfId="43513"/>
    <cellStyle name="Percent 2 2 12 6" xfId="43514"/>
    <cellStyle name="Percent 2 2 12 7" xfId="43515"/>
    <cellStyle name="Percent 2 2 13" xfId="43516"/>
    <cellStyle name="Percent 2 2 13 2" xfId="43517"/>
    <cellStyle name="Percent 2 2 13 3" xfId="43518"/>
    <cellStyle name="Percent 2 2 14" xfId="43519"/>
    <cellStyle name="Percent 2 2 14 2" xfId="43520"/>
    <cellStyle name="Percent 2 2 14 3" xfId="43521"/>
    <cellStyle name="Percent 2 2 15" xfId="43522"/>
    <cellStyle name="Percent 2 2 15 2" xfId="43523"/>
    <cellStyle name="Percent 2 2 15 3" xfId="43524"/>
    <cellStyle name="Percent 2 2 16" xfId="43525"/>
    <cellStyle name="Percent 2 2 16 2" xfId="43526"/>
    <cellStyle name="Percent 2 2 16 3" xfId="43527"/>
    <cellStyle name="Percent 2 2 17" xfId="43528"/>
    <cellStyle name="Percent 2 2 18" xfId="43529"/>
    <cellStyle name="Percent 2 2 19" xfId="43470"/>
    <cellStyle name="Percent 2 2 2" xfId="1334"/>
    <cellStyle name="Percent 2 2 2 10" xfId="43530"/>
    <cellStyle name="Percent 2 2 2 10 2" xfId="43531"/>
    <cellStyle name="Percent 2 2 2 10 2 2" xfId="43532"/>
    <cellStyle name="Percent 2 2 2 10 2 3" xfId="43533"/>
    <cellStyle name="Percent 2 2 2 10 3" xfId="43534"/>
    <cellStyle name="Percent 2 2 2 10 3 2" xfId="43535"/>
    <cellStyle name="Percent 2 2 2 10 3 3" xfId="43536"/>
    <cellStyle name="Percent 2 2 2 10 4" xfId="43537"/>
    <cellStyle name="Percent 2 2 2 10 4 2" xfId="43538"/>
    <cellStyle name="Percent 2 2 2 10 4 3" xfId="43539"/>
    <cellStyle name="Percent 2 2 2 10 5" xfId="43540"/>
    <cellStyle name="Percent 2 2 2 10 5 2" xfId="43541"/>
    <cellStyle name="Percent 2 2 2 10 5 3" xfId="43542"/>
    <cellStyle name="Percent 2 2 2 10 6" xfId="43543"/>
    <cellStyle name="Percent 2 2 2 10 7" xfId="43544"/>
    <cellStyle name="Percent 2 2 2 11" xfId="43545"/>
    <cellStyle name="Percent 2 2 2 11 2" xfId="43546"/>
    <cellStyle name="Percent 2 2 2 11 3" xfId="43547"/>
    <cellStyle name="Percent 2 2 2 12" xfId="43548"/>
    <cellStyle name="Percent 2 2 2 12 2" xfId="43549"/>
    <cellStyle name="Percent 2 2 2 12 3" xfId="43550"/>
    <cellStyle name="Percent 2 2 2 13" xfId="43551"/>
    <cellStyle name="Percent 2 2 2 13 2" xfId="43552"/>
    <cellStyle name="Percent 2 2 2 13 3" xfId="43553"/>
    <cellStyle name="Percent 2 2 2 14" xfId="43554"/>
    <cellStyle name="Percent 2 2 2 14 2" xfId="43555"/>
    <cellStyle name="Percent 2 2 2 14 3" xfId="43556"/>
    <cellStyle name="Percent 2 2 2 15" xfId="43557"/>
    <cellStyle name="Percent 2 2 2 16" xfId="43558"/>
    <cellStyle name="Percent 2 2 2 2" xfId="1335"/>
    <cellStyle name="Percent 2 2 2 2 10" xfId="43559"/>
    <cellStyle name="Percent 2 2 2 2 10 2" xfId="43560"/>
    <cellStyle name="Percent 2 2 2 2 10 3" xfId="43561"/>
    <cellStyle name="Percent 2 2 2 2 11" xfId="43562"/>
    <cellStyle name="Percent 2 2 2 2 11 2" xfId="43563"/>
    <cellStyle name="Percent 2 2 2 2 11 3" xfId="43564"/>
    <cellStyle name="Percent 2 2 2 2 12" xfId="43565"/>
    <cellStyle name="Percent 2 2 2 2 12 2" xfId="43566"/>
    <cellStyle name="Percent 2 2 2 2 12 3" xfId="43567"/>
    <cellStyle name="Percent 2 2 2 2 13" xfId="43568"/>
    <cellStyle name="Percent 2 2 2 2 13 2" xfId="43569"/>
    <cellStyle name="Percent 2 2 2 2 13 3" xfId="43570"/>
    <cellStyle name="Percent 2 2 2 2 14" xfId="43571"/>
    <cellStyle name="Percent 2 2 2 2 15" xfId="43572"/>
    <cellStyle name="Percent 2 2 2 2 2" xfId="1336"/>
    <cellStyle name="Percent 2 2 2 2 2 10" xfId="43573"/>
    <cellStyle name="Percent 2 2 2 2 2 10 2" xfId="43574"/>
    <cellStyle name="Percent 2 2 2 2 2 10 3" xfId="43575"/>
    <cellStyle name="Percent 2 2 2 2 2 11" xfId="43576"/>
    <cellStyle name="Percent 2 2 2 2 2 11 2" xfId="43577"/>
    <cellStyle name="Percent 2 2 2 2 2 11 3" xfId="43578"/>
    <cellStyle name="Percent 2 2 2 2 2 12" xfId="43579"/>
    <cellStyle name="Percent 2 2 2 2 2 12 2" xfId="43580"/>
    <cellStyle name="Percent 2 2 2 2 2 12 3" xfId="43581"/>
    <cellStyle name="Percent 2 2 2 2 2 13" xfId="43582"/>
    <cellStyle name="Percent 2 2 2 2 2 14" xfId="43583"/>
    <cellStyle name="Percent 2 2 2 2 2 2" xfId="1337"/>
    <cellStyle name="Percent 2 2 2 2 2 2 10" xfId="43584"/>
    <cellStyle name="Percent 2 2 2 2 2 2 11" xfId="43585"/>
    <cellStyle name="Percent 2 2 2 2 2 2 2" xfId="43586"/>
    <cellStyle name="Percent 2 2 2 2 2 2 2 2" xfId="43587"/>
    <cellStyle name="Percent 2 2 2 2 2 2 2 2 2" xfId="43588"/>
    <cellStyle name="Percent 2 2 2 2 2 2 2 2 2 2" xfId="43589"/>
    <cellStyle name="Percent 2 2 2 2 2 2 2 2 2 3" xfId="43590"/>
    <cellStyle name="Percent 2 2 2 2 2 2 2 2 3" xfId="43591"/>
    <cellStyle name="Percent 2 2 2 2 2 2 2 2 3 2" xfId="43592"/>
    <cellStyle name="Percent 2 2 2 2 2 2 2 2 3 3" xfId="43593"/>
    <cellStyle name="Percent 2 2 2 2 2 2 2 2 4" xfId="43594"/>
    <cellStyle name="Percent 2 2 2 2 2 2 2 2 4 2" xfId="43595"/>
    <cellStyle name="Percent 2 2 2 2 2 2 2 2 4 3" xfId="43596"/>
    <cellStyle name="Percent 2 2 2 2 2 2 2 2 5" xfId="43597"/>
    <cellStyle name="Percent 2 2 2 2 2 2 2 2 5 2" xfId="43598"/>
    <cellStyle name="Percent 2 2 2 2 2 2 2 2 5 3" xfId="43599"/>
    <cellStyle name="Percent 2 2 2 2 2 2 2 2 6" xfId="43600"/>
    <cellStyle name="Percent 2 2 2 2 2 2 2 2 7" xfId="43601"/>
    <cellStyle name="Percent 2 2 2 2 2 2 2 3" xfId="43602"/>
    <cellStyle name="Percent 2 2 2 2 2 2 2 3 2" xfId="43603"/>
    <cellStyle name="Percent 2 2 2 2 2 2 2 3 3" xfId="43604"/>
    <cellStyle name="Percent 2 2 2 2 2 2 2 4" xfId="43605"/>
    <cellStyle name="Percent 2 2 2 2 2 2 2 4 2" xfId="43606"/>
    <cellStyle name="Percent 2 2 2 2 2 2 2 4 3" xfId="43607"/>
    <cellStyle name="Percent 2 2 2 2 2 2 2 5" xfId="43608"/>
    <cellStyle name="Percent 2 2 2 2 2 2 2 5 2" xfId="43609"/>
    <cellStyle name="Percent 2 2 2 2 2 2 2 5 3" xfId="43610"/>
    <cellStyle name="Percent 2 2 2 2 2 2 2 6" xfId="43611"/>
    <cellStyle name="Percent 2 2 2 2 2 2 2 6 2" xfId="43612"/>
    <cellStyle name="Percent 2 2 2 2 2 2 2 6 3" xfId="43613"/>
    <cellStyle name="Percent 2 2 2 2 2 2 2 7" xfId="43614"/>
    <cellStyle name="Percent 2 2 2 2 2 2 2 8" xfId="43615"/>
    <cellStyle name="Percent 2 2 2 2 2 2 3" xfId="43616"/>
    <cellStyle name="Percent 2 2 2 2 2 2 3 2" xfId="43617"/>
    <cellStyle name="Percent 2 2 2 2 2 2 3 2 2" xfId="43618"/>
    <cellStyle name="Percent 2 2 2 2 2 2 3 2 3" xfId="43619"/>
    <cellStyle name="Percent 2 2 2 2 2 2 3 3" xfId="43620"/>
    <cellStyle name="Percent 2 2 2 2 2 2 3 3 2" xfId="43621"/>
    <cellStyle name="Percent 2 2 2 2 2 2 3 3 3" xfId="43622"/>
    <cellStyle name="Percent 2 2 2 2 2 2 3 4" xfId="43623"/>
    <cellStyle name="Percent 2 2 2 2 2 2 3 4 2" xfId="43624"/>
    <cellStyle name="Percent 2 2 2 2 2 2 3 4 3" xfId="43625"/>
    <cellStyle name="Percent 2 2 2 2 2 2 3 5" xfId="43626"/>
    <cellStyle name="Percent 2 2 2 2 2 2 3 5 2" xfId="43627"/>
    <cellStyle name="Percent 2 2 2 2 2 2 3 5 3" xfId="43628"/>
    <cellStyle name="Percent 2 2 2 2 2 2 3 6" xfId="43629"/>
    <cellStyle name="Percent 2 2 2 2 2 2 3 7" xfId="43630"/>
    <cellStyle name="Percent 2 2 2 2 2 2 4" xfId="43631"/>
    <cellStyle name="Percent 2 2 2 2 2 2 4 2" xfId="43632"/>
    <cellStyle name="Percent 2 2 2 2 2 2 4 2 2" xfId="43633"/>
    <cellStyle name="Percent 2 2 2 2 2 2 4 2 3" xfId="43634"/>
    <cellStyle name="Percent 2 2 2 2 2 2 4 3" xfId="43635"/>
    <cellStyle name="Percent 2 2 2 2 2 2 4 3 2" xfId="43636"/>
    <cellStyle name="Percent 2 2 2 2 2 2 4 3 3" xfId="43637"/>
    <cellStyle name="Percent 2 2 2 2 2 2 4 4" xfId="43638"/>
    <cellStyle name="Percent 2 2 2 2 2 2 4 4 2" xfId="43639"/>
    <cellStyle name="Percent 2 2 2 2 2 2 4 4 3" xfId="43640"/>
    <cellStyle name="Percent 2 2 2 2 2 2 4 5" xfId="43641"/>
    <cellStyle name="Percent 2 2 2 2 2 2 4 5 2" xfId="43642"/>
    <cellStyle name="Percent 2 2 2 2 2 2 4 5 3" xfId="43643"/>
    <cellStyle name="Percent 2 2 2 2 2 2 4 6" xfId="43644"/>
    <cellStyle name="Percent 2 2 2 2 2 2 4 7" xfId="43645"/>
    <cellStyle name="Percent 2 2 2 2 2 2 5" xfId="43646"/>
    <cellStyle name="Percent 2 2 2 2 2 2 5 2" xfId="43647"/>
    <cellStyle name="Percent 2 2 2 2 2 2 5 2 2" xfId="43648"/>
    <cellStyle name="Percent 2 2 2 2 2 2 5 2 3" xfId="43649"/>
    <cellStyle name="Percent 2 2 2 2 2 2 5 3" xfId="43650"/>
    <cellStyle name="Percent 2 2 2 2 2 2 5 3 2" xfId="43651"/>
    <cellStyle name="Percent 2 2 2 2 2 2 5 3 3" xfId="43652"/>
    <cellStyle name="Percent 2 2 2 2 2 2 5 4" xfId="43653"/>
    <cellStyle name="Percent 2 2 2 2 2 2 5 4 2" xfId="43654"/>
    <cellStyle name="Percent 2 2 2 2 2 2 5 4 3" xfId="43655"/>
    <cellStyle name="Percent 2 2 2 2 2 2 5 5" xfId="43656"/>
    <cellStyle name="Percent 2 2 2 2 2 2 5 5 2" xfId="43657"/>
    <cellStyle name="Percent 2 2 2 2 2 2 5 5 3" xfId="43658"/>
    <cellStyle name="Percent 2 2 2 2 2 2 5 6" xfId="43659"/>
    <cellStyle name="Percent 2 2 2 2 2 2 5 7" xfId="43660"/>
    <cellStyle name="Percent 2 2 2 2 2 2 6" xfId="43661"/>
    <cellStyle name="Percent 2 2 2 2 2 2 6 2" xfId="43662"/>
    <cellStyle name="Percent 2 2 2 2 2 2 6 3" xfId="43663"/>
    <cellStyle name="Percent 2 2 2 2 2 2 7" xfId="43664"/>
    <cellStyle name="Percent 2 2 2 2 2 2 7 2" xfId="43665"/>
    <cellStyle name="Percent 2 2 2 2 2 2 7 3" xfId="43666"/>
    <cellStyle name="Percent 2 2 2 2 2 2 8" xfId="43667"/>
    <cellStyle name="Percent 2 2 2 2 2 2 8 2" xfId="43668"/>
    <cellStyle name="Percent 2 2 2 2 2 2 8 3" xfId="43669"/>
    <cellStyle name="Percent 2 2 2 2 2 2 9" xfId="43670"/>
    <cellStyle name="Percent 2 2 2 2 2 2 9 2" xfId="43671"/>
    <cellStyle name="Percent 2 2 2 2 2 2 9 3" xfId="43672"/>
    <cellStyle name="Percent 2 2 2 2 2 3" xfId="43673"/>
    <cellStyle name="Percent 2 2 2 2 2 3 2" xfId="43674"/>
    <cellStyle name="Percent 2 2 2 2 2 3 2 2" xfId="43675"/>
    <cellStyle name="Percent 2 2 2 2 2 3 2 2 2" xfId="43676"/>
    <cellStyle name="Percent 2 2 2 2 2 3 2 2 3" xfId="43677"/>
    <cellStyle name="Percent 2 2 2 2 2 3 2 3" xfId="43678"/>
    <cellStyle name="Percent 2 2 2 2 2 3 2 3 2" xfId="43679"/>
    <cellStyle name="Percent 2 2 2 2 2 3 2 3 3" xfId="43680"/>
    <cellStyle name="Percent 2 2 2 2 2 3 2 4" xfId="43681"/>
    <cellStyle name="Percent 2 2 2 2 2 3 2 4 2" xfId="43682"/>
    <cellStyle name="Percent 2 2 2 2 2 3 2 4 3" xfId="43683"/>
    <cellStyle name="Percent 2 2 2 2 2 3 2 5" xfId="43684"/>
    <cellStyle name="Percent 2 2 2 2 2 3 2 5 2" xfId="43685"/>
    <cellStyle name="Percent 2 2 2 2 2 3 2 5 3" xfId="43686"/>
    <cellStyle name="Percent 2 2 2 2 2 3 2 6" xfId="43687"/>
    <cellStyle name="Percent 2 2 2 2 2 3 2 7" xfId="43688"/>
    <cellStyle name="Percent 2 2 2 2 2 3 3" xfId="43689"/>
    <cellStyle name="Percent 2 2 2 2 2 3 3 2" xfId="43690"/>
    <cellStyle name="Percent 2 2 2 2 2 3 3 3" xfId="43691"/>
    <cellStyle name="Percent 2 2 2 2 2 3 4" xfId="43692"/>
    <cellStyle name="Percent 2 2 2 2 2 3 4 2" xfId="43693"/>
    <cellStyle name="Percent 2 2 2 2 2 3 4 3" xfId="43694"/>
    <cellStyle name="Percent 2 2 2 2 2 3 5" xfId="43695"/>
    <cellStyle name="Percent 2 2 2 2 2 3 5 2" xfId="43696"/>
    <cellStyle name="Percent 2 2 2 2 2 3 5 3" xfId="43697"/>
    <cellStyle name="Percent 2 2 2 2 2 3 6" xfId="43698"/>
    <cellStyle name="Percent 2 2 2 2 2 3 6 2" xfId="43699"/>
    <cellStyle name="Percent 2 2 2 2 2 3 6 3" xfId="43700"/>
    <cellStyle name="Percent 2 2 2 2 2 3 7" xfId="43701"/>
    <cellStyle name="Percent 2 2 2 2 2 3 8" xfId="43702"/>
    <cellStyle name="Percent 2 2 2 2 2 4" xfId="43703"/>
    <cellStyle name="Percent 2 2 2 2 2 4 2" xfId="43704"/>
    <cellStyle name="Percent 2 2 2 2 2 4 2 2" xfId="43705"/>
    <cellStyle name="Percent 2 2 2 2 2 4 2 2 2" xfId="43706"/>
    <cellStyle name="Percent 2 2 2 2 2 4 2 2 3" xfId="43707"/>
    <cellStyle name="Percent 2 2 2 2 2 4 2 3" xfId="43708"/>
    <cellStyle name="Percent 2 2 2 2 2 4 2 3 2" xfId="43709"/>
    <cellStyle name="Percent 2 2 2 2 2 4 2 3 3" xfId="43710"/>
    <cellStyle name="Percent 2 2 2 2 2 4 2 4" xfId="43711"/>
    <cellStyle name="Percent 2 2 2 2 2 4 2 4 2" xfId="43712"/>
    <cellStyle name="Percent 2 2 2 2 2 4 2 4 3" xfId="43713"/>
    <cellStyle name="Percent 2 2 2 2 2 4 2 5" xfId="43714"/>
    <cellStyle name="Percent 2 2 2 2 2 4 2 5 2" xfId="43715"/>
    <cellStyle name="Percent 2 2 2 2 2 4 2 5 3" xfId="43716"/>
    <cellStyle name="Percent 2 2 2 2 2 4 2 6" xfId="43717"/>
    <cellStyle name="Percent 2 2 2 2 2 4 2 7" xfId="43718"/>
    <cellStyle name="Percent 2 2 2 2 2 4 3" xfId="43719"/>
    <cellStyle name="Percent 2 2 2 2 2 4 3 2" xfId="43720"/>
    <cellStyle name="Percent 2 2 2 2 2 4 3 3" xfId="43721"/>
    <cellStyle name="Percent 2 2 2 2 2 4 4" xfId="43722"/>
    <cellStyle name="Percent 2 2 2 2 2 4 4 2" xfId="43723"/>
    <cellStyle name="Percent 2 2 2 2 2 4 4 3" xfId="43724"/>
    <cellStyle name="Percent 2 2 2 2 2 4 5" xfId="43725"/>
    <cellStyle name="Percent 2 2 2 2 2 4 5 2" xfId="43726"/>
    <cellStyle name="Percent 2 2 2 2 2 4 5 3" xfId="43727"/>
    <cellStyle name="Percent 2 2 2 2 2 4 6" xfId="43728"/>
    <cellStyle name="Percent 2 2 2 2 2 4 6 2" xfId="43729"/>
    <cellStyle name="Percent 2 2 2 2 2 4 6 3" xfId="43730"/>
    <cellStyle name="Percent 2 2 2 2 2 4 7" xfId="43731"/>
    <cellStyle name="Percent 2 2 2 2 2 4 8" xfId="43732"/>
    <cellStyle name="Percent 2 2 2 2 2 5" xfId="43733"/>
    <cellStyle name="Percent 2 2 2 2 2 5 2" xfId="43734"/>
    <cellStyle name="Percent 2 2 2 2 2 5 2 2" xfId="43735"/>
    <cellStyle name="Percent 2 2 2 2 2 5 2 3" xfId="43736"/>
    <cellStyle name="Percent 2 2 2 2 2 5 3" xfId="43737"/>
    <cellStyle name="Percent 2 2 2 2 2 5 3 2" xfId="43738"/>
    <cellStyle name="Percent 2 2 2 2 2 5 3 3" xfId="43739"/>
    <cellStyle name="Percent 2 2 2 2 2 5 4" xfId="43740"/>
    <cellStyle name="Percent 2 2 2 2 2 5 4 2" xfId="43741"/>
    <cellStyle name="Percent 2 2 2 2 2 5 4 3" xfId="43742"/>
    <cellStyle name="Percent 2 2 2 2 2 5 5" xfId="43743"/>
    <cellStyle name="Percent 2 2 2 2 2 5 5 2" xfId="43744"/>
    <cellStyle name="Percent 2 2 2 2 2 5 5 3" xfId="43745"/>
    <cellStyle name="Percent 2 2 2 2 2 5 6" xfId="43746"/>
    <cellStyle name="Percent 2 2 2 2 2 5 7" xfId="43747"/>
    <cellStyle name="Percent 2 2 2 2 2 6" xfId="43748"/>
    <cellStyle name="Percent 2 2 2 2 2 6 2" xfId="43749"/>
    <cellStyle name="Percent 2 2 2 2 2 6 2 2" xfId="43750"/>
    <cellStyle name="Percent 2 2 2 2 2 6 2 3" xfId="43751"/>
    <cellStyle name="Percent 2 2 2 2 2 6 3" xfId="43752"/>
    <cellStyle name="Percent 2 2 2 2 2 6 3 2" xfId="43753"/>
    <cellStyle name="Percent 2 2 2 2 2 6 3 3" xfId="43754"/>
    <cellStyle name="Percent 2 2 2 2 2 6 4" xfId="43755"/>
    <cellStyle name="Percent 2 2 2 2 2 6 4 2" xfId="43756"/>
    <cellStyle name="Percent 2 2 2 2 2 6 4 3" xfId="43757"/>
    <cellStyle name="Percent 2 2 2 2 2 6 5" xfId="43758"/>
    <cellStyle name="Percent 2 2 2 2 2 6 5 2" xfId="43759"/>
    <cellStyle name="Percent 2 2 2 2 2 6 5 3" xfId="43760"/>
    <cellStyle name="Percent 2 2 2 2 2 6 6" xfId="43761"/>
    <cellStyle name="Percent 2 2 2 2 2 6 7" xfId="43762"/>
    <cellStyle name="Percent 2 2 2 2 2 7" xfId="43763"/>
    <cellStyle name="Percent 2 2 2 2 2 7 2" xfId="43764"/>
    <cellStyle name="Percent 2 2 2 2 2 7 2 2" xfId="43765"/>
    <cellStyle name="Percent 2 2 2 2 2 7 2 3" xfId="43766"/>
    <cellStyle name="Percent 2 2 2 2 2 7 3" xfId="43767"/>
    <cellStyle name="Percent 2 2 2 2 2 7 3 2" xfId="43768"/>
    <cellStyle name="Percent 2 2 2 2 2 7 3 3" xfId="43769"/>
    <cellStyle name="Percent 2 2 2 2 2 7 4" xfId="43770"/>
    <cellStyle name="Percent 2 2 2 2 2 7 4 2" xfId="43771"/>
    <cellStyle name="Percent 2 2 2 2 2 7 4 3" xfId="43772"/>
    <cellStyle name="Percent 2 2 2 2 2 7 5" xfId="43773"/>
    <cellStyle name="Percent 2 2 2 2 2 7 5 2" xfId="43774"/>
    <cellStyle name="Percent 2 2 2 2 2 7 5 3" xfId="43775"/>
    <cellStyle name="Percent 2 2 2 2 2 7 6" xfId="43776"/>
    <cellStyle name="Percent 2 2 2 2 2 7 7" xfId="43777"/>
    <cellStyle name="Percent 2 2 2 2 2 8" xfId="43778"/>
    <cellStyle name="Percent 2 2 2 2 2 8 2" xfId="43779"/>
    <cellStyle name="Percent 2 2 2 2 2 8 2 2" xfId="43780"/>
    <cellStyle name="Percent 2 2 2 2 2 8 2 3" xfId="43781"/>
    <cellStyle name="Percent 2 2 2 2 2 8 3" xfId="43782"/>
    <cellStyle name="Percent 2 2 2 2 2 8 3 2" xfId="43783"/>
    <cellStyle name="Percent 2 2 2 2 2 8 3 3" xfId="43784"/>
    <cellStyle name="Percent 2 2 2 2 2 8 4" xfId="43785"/>
    <cellStyle name="Percent 2 2 2 2 2 8 4 2" xfId="43786"/>
    <cellStyle name="Percent 2 2 2 2 2 8 4 3" xfId="43787"/>
    <cellStyle name="Percent 2 2 2 2 2 8 5" xfId="43788"/>
    <cellStyle name="Percent 2 2 2 2 2 8 5 2" xfId="43789"/>
    <cellStyle name="Percent 2 2 2 2 2 8 5 3" xfId="43790"/>
    <cellStyle name="Percent 2 2 2 2 2 8 6" xfId="43791"/>
    <cellStyle name="Percent 2 2 2 2 2 8 7" xfId="43792"/>
    <cellStyle name="Percent 2 2 2 2 2 9" xfId="43793"/>
    <cellStyle name="Percent 2 2 2 2 2 9 2" xfId="43794"/>
    <cellStyle name="Percent 2 2 2 2 2 9 3" xfId="43795"/>
    <cellStyle name="Percent 2 2 2 2 3" xfId="1338"/>
    <cellStyle name="Percent 2 2 2 2 3 10" xfId="43796"/>
    <cellStyle name="Percent 2 2 2 2 3 11" xfId="43797"/>
    <cellStyle name="Percent 2 2 2 2 3 2" xfId="43798"/>
    <cellStyle name="Percent 2 2 2 2 3 2 2" xfId="43799"/>
    <cellStyle name="Percent 2 2 2 2 3 2 2 2" xfId="43800"/>
    <cellStyle name="Percent 2 2 2 2 3 2 2 2 2" xfId="43801"/>
    <cellStyle name="Percent 2 2 2 2 3 2 2 2 3" xfId="43802"/>
    <cellStyle name="Percent 2 2 2 2 3 2 2 3" xfId="43803"/>
    <cellStyle name="Percent 2 2 2 2 3 2 2 3 2" xfId="43804"/>
    <cellStyle name="Percent 2 2 2 2 3 2 2 3 3" xfId="43805"/>
    <cellStyle name="Percent 2 2 2 2 3 2 2 4" xfId="43806"/>
    <cellStyle name="Percent 2 2 2 2 3 2 2 4 2" xfId="43807"/>
    <cellStyle name="Percent 2 2 2 2 3 2 2 4 3" xfId="43808"/>
    <cellStyle name="Percent 2 2 2 2 3 2 2 5" xfId="43809"/>
    <cellStyle name="Percent 2 2 2 2 3 2 2 5 2" xfId="43810"/>
    <cellStyle name="Percent 2 2 2 2 3 2 2 5 3" xfId="43811"/>
    <cellStyle name="Percent 2 2 2 2 3 2 2 6" xfId="43812"/>
    <cellStyle name="Percent 2 2 2 2 3 2 2 7" xfId="43813"/>
    <cellStyle name="Percent 2 2 2 2 3 2 3" xfId="43814"/>
    <cellStyle name="Percent 2 2 2 2 3 2 3 2" xfId="43815"/>
    <cellStyle name="Percent 2 2 2 2 3 2 3 3" xfId="43816"/>
    <cellStyle name="Percent 2 2 2 2 3 2 4" xfId="43817"/>
    <cellStyle name="Percent 2 2 2 2 3 2 4 2" xfId="43818"/>
    <cellStyle name="Percent 2 2 2 2 3 2 4 3" xfId="43819"/>
    <cellStyle name="Percent 2 2 2 2 3 2 5" xfId="43820"/>
    <cellStyle name="Percent 2 2 2 2 3 2 5 2" xfId="43821"/>
    <cellStyle name="Percent 2 2 2 2 3 2 5 3" xfId="43822"/>
    <cellStyle name="Percent 2 2 2 2 3 2 6" xfId="43823"/>
    <cellStyle name="Percent 2 2 2 2 3 2 6 2" xfId="43824"/>
    <cellStyle name="Percent 2 2 2 2 3 2 6 3" xfId="43825"/>
    <cellStyle name="Percent 2 2 2 2 3 2 7" xfId="43826"/>
    <cellStyle name="Percent 2 2 2 2 3 2 8" xfId="43827"/>
    <cellStyle name="Percent 2 2 2 2 3 3" xfId="43828"/>
    <cellStyle name="Percent 2 2 2 2 3 3 2" xfId="43829"/>
    <cellStyle name="Percent 2 2 2 2 3 3 2 2" xfId="43830"/>
    <cellStyle name="Percent 2 2 2 2 3 3 2 3" xfId="43831"/>
    <cellStyle name="Percent 2 2 2 2 3 3 3" xfId="43832"/>
    <cellStyle name="Percent 2 2 2 2 3 3 3 2" xfId="43833"/>
    <cellStyle name="Percent 2 2 2 2 3 3 3 3" xfId="43834"/>
    <cellStyle name="Percent 2 2 2 2 3 3 4" xfId="43835"/>
    <cellStyle name="Percent 2 2 2 2 3 3 4 2" xfId="43836"/>
    <cellStyle name="Percent 2 2 2 2 3 3 4 3" xfId="43837"/>
    <cellStyle name="Percent 2 2 2 2 3 3 5" xfId="43838"/>
    <cellStyle name="Percent 2 2 2 2 3 3 5 2" xfId="43839"/>
    <cellStyle name="Percent 2 2 2 2 3 3 5 3" xfId="43840"/>
    <cellStyle name="Percent 2 2 2 2 3 3 6" xfId="43841"/>
    <cellStyle name="Percent 2 2 2 2 3 3 7" xfId="43842"/>
    <cellStyle name="Percent 2 2 2 2 3 4" xfId="43843"/>
    <cellStyle name="Percent 2 2 2 2 3 4 2" xfId="43844"/>
    <cellStyle name="Percent 2 2 2 2 3 4 2 2" xfId="43845"/>
    <cellStyle name="Percent 2 2 2 2 3 4 2 3" xfId="43846"/>
    <cellStyle name="Percent 2 2 2 2 3 4 3" xfId="43847"/>
    <cellStyle name="Percent 2 2 2 2 3 4 3 2" xfId="43848"/>
    <cellStyle name="Percent 2 2 2 2 3 4 3 3" xfId="43849"/>
    <cellStyle name="Percent 2 2 2 2 3 4 4" xfId="43850"/>
    <cellStyle name="Percent 2 2 2 2 3 4 4 2" xfId="43851"/>
    <cellStyle name="Percent 2 2 2 2 3 4 4 3" xfId="43852"/>
    <cellStyle name="Percent 2 2 2 2 3 4 5" xfId="43853"/>
    <cellStyle name="Percent 2 2 2 2 3 4 5 2" xfId="43854"/>
    <cellStyle name="Percent 2 2 2 2 3 4 5 3" xfId="43855"/>
    <cellStyle name="Percent 2 2 2 2 3 4 6" xfId="43856"/>
    <cellStyle name="Percent 2 2 2 2 3 4 7" xfId="43857"/>
    <cellStyle name="Percent 2 2 2 2 3 5" xfId="43858"/>
    <cellStyle name="Percent 2 2 2 2 3 5 2" xfId="43859"/>
    <cellStyle name="Percent 2 2 2 2 3 5 2 2" xfId="43860"/>
    <cellStyle name="Percent 2 2 2 2 3 5 2 3" xfId="43861"/>
    <cellStyle name="Percent 2 2 2 2 3 5 3" xfId="43862"/>
    <cellStyle name="Percent 2 2 2 2 3 5 3 2" xfId="43863"/>
    <cellStyle name="Percent 2 2 2 2 3 5 3 3" xfId="43864"/>
    <cellStyle name="Percent 2 2 2 2 3 5 4" xfId="43865"/>
    <cellStyle name="Percent 2 2 2 2 3 5 4 2" xfId="43866"/>
    <cellStyle name="Percent 2 2 2 2 3 5 4 3" xfId="43867"/>
    <cellStyle name="Percent 2 2 2 2 3 5 5" xfId="43868"/>
    <cellStyle name="Percent 2 2 2 2 3 5 5 2" xfId="43869"/>
    <cellStyle name="Percent 2 2 2 2 3 5 5 3" xfId="43870"/>
    <cellStyle name="Percent 2 2 2 2 3 5 6" xfId="43871"/>
    <cellStyle name="Percent 2 2 2 2 3 5 7" xfId="43872"/>
    <cellStyle name="Percent 2 2 2 2 3 6" xfId="43873"/>
    <cellStyle name="Percent 2 2 2 2 3 6 2" xfId="43874"/>
    <cellStyle name="Percent 2 2 2 2 3 6 3" xfId="43875"/>
    <cellStyle name="Percent 2 2 2 2 3 7" xfId="43876"/>
    <cellStyle name="Percent 2 2 2 2 3 7 2" xfId="43877"/>
    <cellStyle name="Percent 2 2 2 2 3 7 3" xfId="43878"/>
    <cellStyle name="Percent 2 2 2 2 3 8" xfId="43879"/>
    <cellStyle name="Percent 2 2 2 2 3 8 2" xfId="43880"/>
    <cellStyle name="Percent 2 2 2 2 3 8 3" xfId="43881"/>
    <cellStyle name="Percent 2 2 2 2 3 9" xfId="43882"/>
    <cellStyle name="Percent 2 2 2 2 3 9 2" xfId="43883"/>
    <cellStyle name="Percent 2 2 2 2 3 9 3" xfId="43884"/>
    <cellStyle name="Percent 2 2 2 2 4" xfId="43885"/>
    <cellStyle name="Percent 2 2 2 2 4 2" xfId="43886"/>
    <cellStyle name="Percent 2 2 2 2 4 2 2" xfId="43887"/>
    <cellStyle name="Percent 2 2 2 2 4 2 2 2" xfId="43888"/>
    <cellStyle name="Percent 2 2 2 2 4 2 2 3" xfId="43889"/>
    <cellStyle name="Percent 2 2 2 2 4 2 3" xfId="43890"/>
    <cellStyle name="Percent 2 2 2 2 4 2 3 2" xfId="43891"/>
    <cellStyle name="Percent 2 2 2 2 4 2 3 3" xfId="43892"/>
    <cellStyle name="Percent 2 2 2 2 4 2 4" xfId="43893"/>
    <cellStyle name="Percent 2 2 2 2 4 2 4 2" xfId="43894"/>
    <cellStyle name="Percent 2 2 2 2 4 2 4 3" xfId="43895"/>
    <cellStyle name="Percent 2 2 2 2 4 2 5" xfId="43896"/>
    <cellStyle name="Percent 2 2 2 2 4 2 5 2" xfId="43897"/>
    <cellStyle name="Percent 2 2 2 2 4 2 5 3" xfId="43898"/>
    <cellStyle name="Percent 2 2 2 2 4 2 6" xfId="43899"/>
    <cellStyle name="Percent 2 2 2 2 4 2 7" xfId="43900"/>
    <cellStyle name="Percent 2 2 2 2 4 3" xfId="43901"/>
    <cellStyle name="Percent 2 2 2 2 4 3 2" xfId="43902"/>
    <cellStyle name="Percent 2 2 2 2 4 3 3" xfId="43903"/>
    <cellStyle name="Percent 2 2 2 2 4 4" xfId="43904"/>
    <cellStyle name="Percent 2 2 2 2 4 4 2" xfId="43905"/>
    <cellStyle name="Percent 2 2 2 2 4 4 3" xfId="43906"/>
    <cellStyle name="Percent 2 2 2 2 4 5" xfId="43907"/>
    <cellStyle name="Percent 2 2 2 2 4 5 2" xfId="43908"/>
    <cellStyle name="Percent 2 2 2 2 4 5 3" xfId="43909"/>
    <cellStyle name="Percent 2 2 2 2 4 6" xfId="43910"/>
    <cellStyle name="Percent 2 2 2 2 4 6 2" xfId="43911"/>
    <cellStyle name="Percent 2 2 2 2 4 6 3" xfId="43912"/>
    <cellStyle name="Percent 2 2 2 2 4 7" xfId="43913"/>
    <cellStyle name="Percent 2 2 2 2 4 8" xfId="43914"/>
    <cellStyle name="Percent 2 2 2 2 5" xfId="43915"/>
    <cellStyle name="Percent 2 2 2 2 5 2" xfId="43916"/>
    <cellStyle name="Percent 2 2 2 2 5 2 2" xfId="43917"/>
    <cellStyle name="Percent 2 2 2 2 5 2 2 2" xfId="43918"/>
    <cellStyle name="Percent 2 2 2 2 5 2 2 3" xfId="43919"/>
    <cellStyle name="Percent 2 2 2 2 5 2 3" xfId="43920"/>
    <cellStyle name="Percent 2 2 2 2 5 2 3 2" xfId="43921"/>
    <cellStyle name="Percent 2 2 2 2 5 2 3 3" xfId="43922"/>
    <cellStyle name="Percent 2 2 2 2 5 2 4" xfId="43923"/>
    <cellStyle name="Percent 2 2 2 2 5 2 4 2" xfId="43924"/>
    <cellStyle name="Percent 2 2 2 2 5 2 4 3" xfId="43925"/>
    <cellStyle name="Percent 2 2 2 2 5 2 5" xfId="43926"/>
    <cellStyle name="Percent 2 2 2 2 5 2 5 2" xfId="43927"/>
    <cellStyle name="Percent 2 2 2 2 5 2 5 3" xfId="43928"/>
    <cellStyle name="Percent 2 2 2 2 5 2 6" xfId="43929"/>
    <cellStyle name="Percent 2 2 2 2 5 2 7" xfId="43930"/>
    <cellStyle name="Percent 2 2 2 2 5 3" xfId="43931"/>
    <cellStyle name="Percent 2 2 2 2 5 3 2" xfId="43932"/>
    <cellStyle name="Percent 2 2 2 2 5 3 3" xfId="43933"/>
    <cellStyle name="Percent 2 2 2 2 5 4" xfId="43934"/>
    <cellStyle name="Percent 2 2 2 2 5 4 2" xfId="43935"/>
    <cellStyle name="Percent 2 2 2 2 5 4 3" xfId="43936"/>
    <cellStyle name="Percent 2 2 2 2 5 5" xfId="43937"/>
    <cellStyle name="Percent 2 2 2 2 5 5 2" xfId="43938"/>
    <cellStyle name="Percent 2 2 2 2 5 5 3" xfId="43939"/>
    <cellStyle name="Percent 2 2 2 2 5 6" xfId="43940"/>
    <cellStyle name="Percent 2 2 2 2 5 6 2" xfId="43941"/>
    <cellStyle name="Percent 2 2 2 2 5 6 3" xfId="43942"/>
    <cellStyle name="Percent 2 2 2 2 5 7" xfId="43943"/>
    <cellStyle name="Percent 2 2 2 2 5 8" xfId="43944"/>
    <cellStyle name="Percent 2 2 2 2 6" xfId="43945"/>
    <cellStyle name="Percent 2 2 2 2 6 2" xfId="43946"/>
    <cellStyle name="Percent 2 2 2 2 6 2 2" xfId="43947"/>
    <cellStyle name="Percent 2 2 2 2 6 2 3" xfId="43948"/>
    <cellStyle name="Percent 2 2 2 2 6 3" xfId="43949"/>
    <cellStyle name="Percent 2 2 2 2 6 3 2" xfId="43950"/>
    <cellStyle name="Percent 2 2 2 2 6 3 3" xfId="43951"/>
    <cellStyle name="Percent 2 2 2 2 6 4" xfId="43952"/>
    <cellStyle name="Percent 2 2 2 2 6 4 2" xfId="43953"/>
    <cellStyle name="Percent 2 2 2 2 6 4 3" xfId="43954"/>
    <cellStyle name="Percent 2 2 2 2 6 5" xfId="43955"/>
    <cellStyle name="Percent 2 2 2 2 6 5 2" xfId="43956"/>
    <cellStyle name="Percent 2 2 2 2 6 5 3" xfId="43957"/>
    <cellStyle name="Percent 2 2 2 2 6 6" xfId="43958"/>
    <cellStyle name="Percent 2 2 2 2 6 7" xfId="43959"/>
    <cellStyle name="Percent 2 2 2 2 7" xfId="43960"/>
    <cellStyle name="Percent 2 2 2 2 7 2" xfId="43961"/>
    <cellStyle name="Percent 2 2 2 2 7 2 2" xfId="43962"/>
    <cellStyle name="Percent 2 2 2 2 7 2 3" xfId="43963"/>
    <cellStyle name="Percent 2 2 2 2 7 3" xfId="43964"/>
    <cellStyle name="Percent 2 2 2 2 7 3 2" xfId="43965"/>
    <cellStyle name="Percent 2 2 2 2 7 3 3" xfId="43966"/>
    <cellStyle name="Percent 2 2 2 2 7 4" xfId="43967"/>
    <cellStyle name="Percent 2 2 2 2 7 4 2" xfId="43968"/>
    <cellStyle name="Percent 2 2 2 2 7 4 3" xfId="43969"/>
    <cellStyle name="Percent 2 2 2 2 7 5" xfId="43970"/>
    <cellStyle name="Percent 2 2 2 2 7 5 2" xfId="43971"/>
    <cellStyle name="Percent 2 2 2 2 7 5 3" xfId="43972"/>
    <cellStyle name="Percent 2 2 2 2 7 6" xfId="43973"/>
    <cellStyle name="Percent 2 2 2 2 7 7" xfId="43974"/>
    <cellStyle name="Percent 2 2 2 2 8" xfId="43975"/>
    <cellStyle name="Percent 2 2 2 2 8 2" xfId="43976"/>
    <cellStyle name="Percent 2 2 2 2 8 2 2" xfId="43977"/>
    <cellStyle name="Percent 2 2 2 2 8 2 3" xfId="43978"/>
    <cellStyle name="Percent 2 2 2 2 8 3" xfId="43979"/>
    <cellStyle name="Percent 2 2 2 2 8 3 2" xfId="43980"/>
    <cellStyle name="Percent 2 2 2 2 8 3 3" xfId="43981"/>
    <cellStyle name="Percent 2 2 2 2 8 4" xfId="43982"/>
    <cellStyle name="Percent 2 2 2 2 8 4 2" xfId="43983"/>
    <cellStyle name="Percent 2 2 2 2 8 4 3" xfId="43984"/>
    <cellStyle name="Percent 2 2 2 2 8 5" xfId="43985"/>
    <cellStyle name="Percent 2 2 2 2 8 5 2" xfId="43986"/>
    <cellStyle name="Percent 2 2 2 2 8 5 3" xfId="43987"/>
    <cellStyle name="Percent 2 2 2 2 8 6" xfId="43988"/>
    <cellStyle name="Percent 2 2 2 2 8 7" xfId="43989"/>
    <cellStyle name="Percent 2 2 2 2 9" xfId="43990"/>
    <cellStyle name="Percent 2 2 2 2 9 2" xfId="43991"/>
    <cellStyle name="Percent 2 2 2 2 9 2 2" xfId="43992"/>
    <cellStyle name="Percent 2 2 2 2 9 2 3" xfId="43993"/>
    <cellStyle name="Percent 2 2 2 2 9 3" xfId="43994"/>
    <cellStyle name="Percent 2 2 2 2 9 3 2" xfId="43995"/>
    <cellStyle name="Percent 2 2 2 2 9 3 3" xfId="43996"/>
    <cellStyle name="Percent 2 2 2 2 9 4" xfId="43997"/>
    <cellStyle name="Percent 2 2 2 2 9 4 2" xfId="43998"/>
    <cellStyle name="Percent 2 2 2 2 9 4 3" xfId="43999"/>
    <cellStyle name="Percent 2 2 2 2 9 5" xfId="44000"/>
    <cellStyle name="Percent 2 2 2 2 9 5 2" xfId="44001"/>
    <cellStyle name="Percent 2 2 2 2 9 5 3" xfId="44002"/>
    <cellStyle name="Percent 2 2 2 2 9 6" xfId="44003"/>
    <cellStyle name="Percent 2 2 2 2 9 7" xfId="44004"/>
    <cellStyle name="Percent 2 2 2 3" xfId="1339"/>
    <cellStyle name="Percent 2 2 2 3 10" xfId="44005"/>
    <cellStyle name="Percent 2 2 2 3 10 2" xfId="44006"/>
    <cellStyle name="Percent 2 2 2 3 10 3" xfId="44007"/>
    <cellStyle name="Percent 2 2 2 3 11" xfId="44008"/>
    <cellStyle name="Percent 2 2 2 3 11 2" xfId="44009"/>
    <cellStyle name="Percent 2 2 2 3 11 3" xfId="44010"/>
    <cellStyle name="Percent 2 2 2 3 12" xfId="44011"/>
    <cellStyle name="Percent 2 2 2 3 12 2" xfId="44012"/>
    <cellStyle name="Percent 2 2 2 3 12 3" xfId="44013"/>
    <cellStyle name="Percent 2 2 2 3 13" xfId="44014"/>
    <cellStyle name="Percent 2 2 2 3 14" xfId="44015"/>
    <cellStyle name="Percent 2 2 2 3 2" xfId="1340"/>
    <cellStyle name="Percent 2 2 2 3 2 10" xfId="44016"/>
    <cellStyle name="Percent 2 2 2 3 2 11" xfId="44017"/>
    <cellStyle name="Percent 2 2 2 3 2 2" xfId="44018"/>
    <cellStyle name="Percent 2 2 2 3 2 2 2" xfId="44019"/>
    <cellStyle name="Percent 2 2 2 3 2 2 2 2" xfId="44020"/>
    <cellStyle name="Percent 2 2 2 3 2 2 2 2 2" xfId="44021"/>
    <cellStyle name="Percent 2 2 2 3 2 2 2 2 3" xfId="44022"/>
    <cellStyle name="Percent 2 2 2 3 2 2 2 3" xfId="44023"/>
    <cellStyle name="Percent 2 2 2 3 2 2 2 3 2" xfId="44024"/>
    <cellStyle name="Percent 2 2 2 3 2 2 2 3 3" xfId="44025"/>
    <cellStyle name="Percent 2 2 2 3 2 2 2 4" xfId="44026"/>
    <cellStyle name="Percent 2 2 2 3 2 2 2 4 2" xfId="44027"/>
    <cellStyle name="Percent 2 2 2 3 2 2 2 4 3" xfId="44028"/>
    <cellStyle name="Percent 2 2 2 3 2 2 2 5" xfId="44029"/>
    <cellStyle name="Percent 2 2 2 3 2 2 2 5 2" xfId="44030"/>
    <cellStyle name="Percent 2 2 2 3 2 2 2 5 3" xfId="44031"/>
    <cellStyle name="Percent 2 2 2 3 2 2 2 6" xfId="44032"/>
    <cellStyle name="Percent 2 2 2 3 2 2 2 7" xfId="44033"/>
    <cellStyle name="Percent 2 2 2 3 2 2 3" xfId="44034"/>
    <cellStyle name="Percent 2 2 2 3 2 2 3 2" xfId="44035"/>
    <cellStyle name="Percent 2 2 2 3 2 2 3 3" xfId="44036"/>
    <cellStyle name="Percent 2 2 2 3 2 2 4" xfId="44037"/>
    <cellStyle name="Percent 2 2 2 3 2 2 4 2" xfId="44038"/>
    <cellStyle name="Percent 2 2 2 3 2 2 4 3" xfId="44039"/>
    <cellStyle name="Percent 2 2 2 3 2 2 5" xfId="44040"/>
    <cellStyle name="Percent 2 2 2 3 2 2 5 2" xfId="44041"/>
    <cellStyle name="Percent 2 2 2 3 2 2 5 3" xfId="44042"/>
    <cellStyle name="Percent 2 2 2 3 2 2 6" xfId="44043"/>
    <cellStyle name="Percent 2 2 2 3 2 2 6 2" xfId="44044"/>
    <cellStyle name="Percent 2 2 2 3 2 2 6 3" xfId="44045"/>
    <cellStyle name="Percent 2 2 2 3 2 2 7" xfId="44046"/>
    <cellStyle name="Percent 2 2 2 3 2 2 8" xfId="44047"/>
    <cellStyle name="Percent 2 2 2 3 2 3" xfId="44048"/>
    <cellStyle name="Percent 2 2 2 3 2 3 2" xfId="44049"/>
    <cellStyle name="Percent 2 2 2 3 2 3 2 2" xfId="44050"/>
    <cellStyle name="Percent 2 2 2 3 2 3 2 3" xfId="44051"/>
    <cellStyle name="Percent 2 2 2 3 2 3 3" xfId="44052"/>
    <cellStyle name="Percent 2 2 2 3 2 3 3 2" xfId="44053"/>
    <cellStyle name="Percent 2 2 2 3 2 3 3 3" xfId="44054"/>
    <cellStyle name="Percent 2 2 2 3 2 3 4" xfId="44055"/>
    <cellStyle name="Percent 2 2 2 3 2 3 4 2" xfId="44056"/>
    <cellStyle name="Percent 2 2 2 3 2 3 4 3" xfId="44057"/>
    <cellStyle name="Percent 2 2 2 3 2 3 5" xfId="44058"/>
    <cellStyle name="Percent 2 2 2 3 2 3 5 2" xfId="44059"/>
    <cellStyle name="Percent 2 2 2 3 2 3 5 3" xfId="44060"/>
    <cellStyle name="Percent 2 2 2 3 2 3 6" xfId="44061"/>
    <cellStyle name="Percent 2 2 2 3 2 3 7" xfId="44062"/>
    <cellStyle name="Percent 2 2 2 3 2 4" xfId="44063"/>
    <cellStyle name="Percent 2 2 2 3 2 4 2" xfId="44064"/>
    <cellStyle name="Percent 2 2 2 3 2 4 2 2" xfId="44065"/>
    <cellStyle name="Percent 2 2 2 3 2 4 2 3" xfId="44066"/>
    <cellStyle name="Percent 2 2 2 3 2 4 3" xfId="44067"/>
    <cellStyle name="Percent 2 2 2 3 2 4 3 2" xfId="44068"/>
    <cellStyle name="Percent 2 2 2 3 2 4 3 3" xfId="44069"/>
    <cellStyle name="Percent 2 2 2 3 2 4 4" xfId="44070"/>
    <cellStyle name="Percent 2 2 2 3 2 4 4 2" xfId="44071"/>
    <cellStyle name="Percent 2 2 2 3 2 4 4 3" xfId="44072"/>
    <cellStyle name="Percent 2 2 2 3 2 4 5" xfId="44073"/>
    <cellStyle name="Percent 2 2 2 3 2 4 5 2" xfId="44074"/>
    <cellStyle name="Percent 2 2 2 3 2 4 5 3" xfId="44075"/>
    <cellStyle name="Percent 2 2 2 3 2 4 6" xfId="44076"/>
    <cellStyle name="Percent 2 2 2 3 2 4 7" xfId="44077"/>
    <cellStyle name="Percent 2 2 2 3 2 5" xfId="44078"/>
    <cellStyle name="Percent 2 2 2 3 2 5 2" xfId="44079"/>
    <cellStyle name="Percent 2 2 2 3 2 5 2 2" xfId="44080"/>
    <cellStyle name="Percent 2 2 2 3 2 5 2 3" xfId="44081"/>
    <cellStyle name="Percent 2 2 2 3 2 5 3" xfId="44082"/>
    <cellStyle name="Percent 2 2 2 3 2 5 3 2" xfId="44083"/>
    <cellStyle name="Percent 2 2 2 3 2 5 3 3" xfId="44084"/>
    <cellStyle name="Percent 2 2 2 3 2 5 4" xfId="44085"/>
    <cellStyle name="Percent 2 2 2 3 2 5 4 2" xfId="44086"/>
    <cellStyle name="Percent 2 2 2 3 2 5 4 3" xfId="44087"/>
    <cellStyle name="Percent 2 2 2 3 2 5 5" xfId="44088"/>
    <cellStyle name="Percent 2 2 2 3 2 5 5 2" xfId="44089"/>
    <cellStyle name="Percent 2 2 2 3 2 5 5 3" xfId="44090"/>
    <cellStyle name="Percent 2 2 2 3 2 5 6" xfId="44091"/>
    <cellStyle name="Percent 2 2 2 3 2 5 7" xfId="44092"/>
    <cellStyle name="Percent 2 2 2 3 2 6" xfId="44093"/>
    <cellStyle name="Percent 2 2 2 3 2 6 2" xfId="44094"/>
    <cellStyle name="Percent 2 2 2 3 2 6 3" xfId="44095"/>
    <cellStyle name="Percent 2 2 2 3 2 7" xfId="44096"/>
    <cellStyle name="Percent 2 2 2 3 2 7 2" xfId="44097"/>
    <cellStyle name="Percent 2 2 2 3 2 7 3" xfId="44098"/>
    <cellStyle name="Percent 2 2 2 3 2 8" xfId="44099"/>
    <cellStyle name="Percent 2 2 2 3 2 8 2" xfId="44100"/>
    <cellStyle name="Percent 2 2 2 3 2 8 3" xfId="44101"/>
    <cellStyle name="Percent 2 2 2 3 2 9" xfId="44102"/>
    <cellStyle name="Percent 2 2 2 3 2 9 2" xfId="44103"/>
    <cellStyle name="Percent 2 2 2 3 2 9 3" xfId="44104"/>
    <cellStyle name="Percent 2 2 2 3 3" xfId="44105"/>
    <cellStyle name="Percent 2 2 2 3 3 2" xfId="44106"/>
    <cellStyle name="Percent 2 2 2 3 3 2 2" xfId="44107"/>
    <cellStyle name="Percent 2 2 2 3 3 2 2 2" xfId="44108"/>
    <cellStyle name="Percent 2 2 2 3 3 2 2 3" xfId="44109"/>
    <cellStyle name="Percent 2 2 2 3 3 2 3" xfId="44110"/>
    <cellStyle name="Percent 2 2 2 3 3 2 3 2" xfId="44111"/>
    <cellStyle name="Percent 2 2 2 3 3 2 3 3" xfId="44112"/>
    <cellStyle name="Percent 2 2 2 3 3 2 4" xfId="44113"/>
    <cellStyle name="Percent 2 2 2 3 3 2 4 2" xfId="44114"/>
    <cellStyle name="Percent 2 2 2 3 3 2 4 3" xfId="44115"/>
    <cellStyle name="Percent 2 2 2 3 3 2 5" xfId="44116"/>
    <cellStyle name="Percent 2 2 2 3 3 2 5 2" xfId="44117"/>
    <cellStyle name="Percent 2 2 2 3 3 2 5 3" xfId="44118"/>
    <cellStyle name="Percent 2 2 2 3 3 2 6" xfId="44119"/>
    <cellStyle name="Percent 2 2 2 3 3 2 7" xfId="44120"/>
    <cellStyle name="Percent 2 2 2 3 3 3" xfId="44121"/>
    <cellStyle name="Percent 2 2 2 3 3 3 2" xfId="44122"/>
    <cellStyle name="Percent 2 2 2 3 3 3 3" xfId="44123"/>
    <cellStyle name="Percent 2 2 2 3 3 4" xfId="44124"/>
    <cellStyle name="Percent 2 2 2 3 3 4 2" xfId="44125"/>
    <cellStyle name="Percent 2 2 2 3 3 4 3" xfId="44126"/>
    <cellStyle name="Percent 2 2 2 3 3 5" xfId="44127"/>
    <cellStyle name="Percent 2 2 2 3 3 5 2" xfId="44128"/>
    <cellStyle name="Percent 2 2 2 3 3 5 3" xfId="44129"/>
    <cellStyle name="Percent 2 2 2 3 3 6" xfId="44130"/>
    <cellStyle name="Percent 2 2 2 3 3 6 2" xfId="44131"/>
    <cellStyle name="Percent 2 2 2 3 3 6 3" xfId="44132"/>
    <cellStyle name="Percent 2 2 2 3 3 7" xfId="44133"/>
    <cellStyle name="Percent 2 2 2 3 3 8" xfId="44134"/>
    <cellStyle name="Percent 2 2 2 3 4" xfId="44135"/>
    <cellStyle name="Percent 2 2 2 3 4 2" xfId="44136"/>
    <cellStyle name="Percent 2 2 2 3 4 2 2" xfId="44137"/>
    <cellStyle name="Percent 2 2 2 3 4 2 2 2" xfId="44138"/>
    <cellStyle name="Percent 2 2 2 3 4 2 2 3" xfId="44139"/>
    <cellStyle name="Percent 2 2 2 3 4 2 3" xfId="44140"/>
    <cellStyle name="Percent 2 2 2 3 4 2 3 2" xfId="44141"/>
    <cellStyle name="Percent 2 2 2 3 4 2 3 3" xfId="44142"/>
    <cellStyle name="Percent 2 2 2 3 4 2 4" xfId="44143"/>
    <cellStyle name="Percent 2 2 2 3 4 2 4 2" xfId="44144"/>
    <cellStyle name="Percent 2 2 2 3 4 2 4 3" xfId="44145"/>
    <cellStyle name="Percent 2 2 2 3 4 2 5" xfId="44146"/>
    <cellStyle name="Percent 2 2 2 3 4 2 5 2" xfId="44147"/>
    <cellStyle name="Percent 2 2 2 3 4 2 5 3" xfId="44148"/>
    <cellStyle name="Percent 2 2 2 3 4 2 6" xfId="44149"/>
    <cellStyle name="Percent 2 2 2 3 4 2 7" xfId="44150"/>
    <cellStyle name="Percent 2 2 2 3 4 3" xfId="44151"/>
    <cellStyle name="Percent 2 2 2 3 4 3 2" xfId="44152"/>
    <cellStyle name="Percent 2 2 2 3 4 3 3" xfId="44153"/>
    <cellStyle name="Percent 2 2 2 3 4 4" xfId="44154"/>
    <cellStyle name="Percent 2 2 2 3 4 4 2" xfId="44155"/>
    <cellStyle name="Percent 2 2 2 3 4 4 3" xfId="44156"/>
    <cellStyle name="Percent 2 2 2 3 4 5" xfId="44157"/>
    <cellStyle name="Percent 2 2 2 3 4 5 2" xfId="44158"/>
    <cellStyle name="Percent 2 2 2 3 4 5 3" xfId="44159"/>
    <cellStyle name="Percent 2 2 2 3 4 6" xfId="44160"/>
    <cellStyle name="Percent 2 2 2 3 4 6 2" xfId="44161"/>
    <cellStyle name="Percent 2 2 2 3 4 6 3" xfId="44162"/>
    <cellStyle name="Percent 2 2 2 3 4 7" xfId="44163"/>
    <cellStyle name="Percent 2 2 2 3 4 8" xfId="44164"/>
    <cellStyle name="Percent 2 2 2 3 5" xfId="44165"/>
    <cellStyle name="Percent 2 2 2 3 5 2" xfId="44166"/>
    <cellStyle name="Percent 2 2 2 3 5 2 2" xfId="44167"/>
    <cellStyle name="Percent 2 2 2 3 5 2 3" xfId="44168"/>
    <cellStyle name="Percent 2 2 2 3 5 3" xfId="44169"/>
    <cellStyle name="Percent 2 2 2 3 5 3 2" xfId="44170"/>
    <cellStyle name="Percent 2 2 2 3 5 3 3" xfId="44171"/>
    <cellStyle name="Percent 2 2 2 3 5 4" xfId="44172"/>
    <cellStyle name="Percent 2 2 2 3 5 4 2" xfId="44173"/>
    <cellStyle name="Percent 2 2 2 3 5 4 3" xfId="44174"/>
    <cellStyle name="Percent 2 2 2 3 5 5" xfId="44175"/>
    <cellStyle name="Percent 2 2 2 3 5 5 2" xfId="44176"/>
    <cellStyle name="Percent 2 2 2 3 5 5 3" xfId="44177"/>
    <cellStyle name="Percent 2 2 2 3 5 6" xfId="44178"/>
    <cellStyle name="Percent 2 2 2 3 5 7" xfId="44179"/>
    <cellStyle name="Percent 2 2 2 3 6" xfId="44180"/>
    <cellStyle name="Percent 2 2 2 3 6 2" xfId="44181"/>
    <cellStyle name="Percent 2 2 2 3 6 2 2" xfId="44182"/>
    <cellStyle name="Percent 2 2 2 3 6 2 3" xfId="44183"/>
    <cellStyle name="Percent 2 2 2 3 6 3" xfId="44184"/>
    <cellStyle name="Percent 2 2 2 3 6 3 2" xfId="44185"/>
    <cellStyle name="Percent 2 2 2 3 6 3 3" xfId="44186"/>
    <cellStyle name="Percent 2 2 2 3 6 4" xfId="44187"/>
    <cellStyle name="Percent 2 2 2 3 6 4 2" xfId="44188"/>
    <cellStyle name="Percent 2 2 2 3 6 4 3" xfId="44189"/>
    <cellStyle name="Percent 2 2 2 3 6 5" xfId="44190"/>
    <cellStyle name="Percent 2 2 2 3 6 5 2" xfId="44191"/>
    <cellStyle name="Percent 2 2 2 3 6 5 3" xfId="44192"/>
    <cellStyle name="Percent 2 2 2 3 6 6" xfId="44193"/>
    <cellStyle name="Percent 2 2 2 3 6 7" xfId="44194"/>
    <cellStyle name="Percent 2 2 2 3 7" xfId="44195"/>
    <cellStyle name="Percent 2 2 2 3 7 2" xfId="44196"/>
    <cellStyle name="Percent 2 2 2 3 7 2 2" xfId="44197"/>
    <cellStyle name="Percent 2 2 2 3 7 2 3" xfId="44198"/>
    <cellStyle name="Percent 2 2 2 3 7 3" xfId="44199"/>
    <cellStyle name="Percent 2 2 2 3 7 3 2" xfId="44200"/>
    <cellStyle name="Percent 2 2 2 3 7 3 3" xfId="44201"/>
    <cellStyle name="Percent 2 2 2 3 7 4" xfId="44202"/>
    <cellStyle name="Percent 2 2 2 3 7 4 2" xfId="44203"/>
    <cellStyle name="Percent 2 2 2 3 7 4 3" xfId="44204"/>
    <cellStyle name="Percent 2 2 2 3 7 5" xfId="44205"/>
    <cellStyle name="Percent 2 2 2 3 7 5 2" xfId="44206"/>
    <cellStyle name="Percent 2 2 2 3 7 5 3" xfId="44207"/>
    <cellStyle name="Percent 2 2 2 3 7 6" xfId="44208"/>
    <cellStyle name="Percent 2 2 2 3 7 7" xfId="44209"/>
    <cellStyle name="Percent 2 2 2 3 8" xfId="44210"/>
    <cellStyle name="Percent 2 2 2 3 8 2" xfId="44211"/>
    <cellStyle name="Percent 2 2 2 3 8 2 2" xfId="44212"/>
    <cellStyle name="Percent 2 2 2 3 8 2 3" xfId="44213"/>
    <cellStyle name="Percent 2 2 2 3 8 3" xfId="44214"/>
    <cellStyle name="Percent 2 2 2 3 8 3 2" xfId="44215"/>
    <cellStyle name="Percent 2 2 2 3 8 3 3" xfId="44216"/>
    <cellStyle name="Percent 2 2 2 3 8 4" xfId="44217"/>
    <cellStyle name="Percent 2 2 2 3 8 4 2" xfId="44218"/>
    <cellStyle name="Percent 2 2 2 3 8 4 3" xfId="44219"/>
    <cellStyle name="Percent 2 2 2 3 8 5" xfId="44220"/>
    <cellStyle name="Percent 2 2 2 3 8 5 2" xfId="44221"/>
    <cellStyle name="Percent 2 2 2 3 8 5 3" xfId="44222"/>
    <cellStyle name="Percent 2 2 2 3 8 6" xfId="44223"/>
    <cellStyle name="Percent 2 2 2 3 8 7" xfId="44224"/>
    <cellStyle name="Percent 2 2 2 3 9" xfId="44225"/>
    <cellStyle name="Percent 2 2 2 3 9 2" xfId="44226"/>
    <cellStyle name="Percent 2 2 2 3 9 3" xfId="44227"/>
    <cellStyle name="Percent 2 2 2 4" xfId="1341"/>
    <cellStyle name="Percent 2 2 2 4 10" xfId="44228"/>
    <cellStyle name="Percent 2 2 2 4 11" xfId="44229"/>
    <cellStyle name="Percent 2 2 2 4 2" xfId="44230"/>
    <cellStyle name="Percent 2 2 2 4 2 2" xfId="44231"/>
    <cellStyle name="Percent 2 2 2 4 2 2 2" xfId="44232"/>
    <cellStyle name="Percent 2 2 2 4 2 2 2 2" xfId="44233"/>
    <cellStyle name="Percent 2 2 2 4 2 2 2 3" xfId="44234"/>
    <cellStyle name="Percent 2 2 2 4 2 2 3" xfId="44235"/>
    <cellStyle name="Percent 2 2 2 4 2 2 3 2" xfId="44236"/>
    <cellStyle name="Percent 2 2 2 4 2 2 3 3" xfId="44237"/>
    <cellStyle name="Percent 2 2 2 4 2 2 4" xfId="44238"/>
    <cellStyle name="Percent 2 2 2 4 2 2 4 2" xfId="44239"/>
    <cellStyle name="Percent 2 2 2 4 2 2 4 3" xfId="44240"/>
    <cellStyle name="Percent 2 2 2 4 2 2 5" xfId="44241"/>
    <cellStyle name="Percent 2 2 2 4 2 2 5 2" xfId="44242"/>
    <cellStyle name="Percent 2 2 2 4 2 2 5 3" xfId="44243"/>
    <cellStyle name="Percent 2 2 2 4 2 2 6" xfId="44244"/>
    <cellStyle name="Percent 2 2 2 4 2 2 7" xfId="44245"/>
    <cellStyle name="Percent 2 2 2 4 2 3" xfId="44246"/>
    <cellStyle name="Percent 2 2 2 4 2 3 2" xfId="44247"/>
    <cellStyle name="Percent 2 2 2 4 2 3 3" xfId="44248"/>
    <cellStyle name="Percent 2 2 2 4 2 4" xfId="44249"/>
    <cellStyle name="Percent 2 2 2 4 2 4 2" xfId="44250"/>
    <cellStyle name="Percent 2 2 2 4 2 4 3" xfId="44251"/>
    <cellStyle name="Percent 2 2 2 4 2 5" xfId="44252"/>
    <cellStyle name="Percent 2 2 2 4 2 5 2" xfId="44253"/>
    <cellStyle name="Percent 2 2 2 4 2 5 3" xfId="44254"/>
    <cellStyle name="Percent 2 2 2 4 2 6" xfId="44255"/>
    <cellStyle name="Percent 2 2 2 4 2 6 2" xfId="44256"/>
    <cellStyle name="Percent 2 2 2 4 2 6 3" xfId="44257"/>
    <cellStyle name="Percent 2 2 2 4 2 7" xfId="44258"/>
    <cellStyle name="Percent 2 2 2 4 2 8" xfId="44259"/>
    <cellStyle name="Percent 2 2 2 4 3" xfId="44260"/>
    <cellStyle name="Percent 2 2 2 4 3 2" xfId="44261"/>
    <cellStyle name="Percent 2 2 2 4 3 2 2" xfId="44262"/>
    <cellStyle name="Percent 2 2 2 4 3 2 3" xfId="44263"/>
    <cellStyle name="Percent 2 2 2 4 3 3" xfId="44264"/>
    <cellStyle name="Percent 2 2 2 4 3 3 2" xfId="44265"/>
    <cellStyle name="Percent 2 2 2 4 3 3 3" xfId="44266"/>
    <cellStyle name="Percent 2 2 2 4 3 4" xfId="44267"/>
    <cellStyle name="Percent 2 2 2 4 3 4 2" xfId="44268"/>
    <cellStyle name="Percent 2 2 2 4 3 4 3" xfId="44269"/>
    <cellStyle name="Percent 2 2 2 4 3 5" xfId="44270"/>
    <cellStyle name="Percent 2 2 2 4 3 5 2" xfId="44271"/>
    <cellStyle name="Percent 2 2 2 4 3 5 3" xfId="44272"/>
    <cellStyle name="Percent 2 2 2 4 3 6" xfId="44273"/>
    <cellStyle name="Percent 2 2 2 4 3 7" xfId="44274"/>
    <cellStyle name="Percent 2 2 2 4 4" xfId="44275"/>
    <cellStyle name="Percent 2 2 2 4 4 2" xfId="44276"/>
    <cellStyle name="Percent 2 2 2 4 4 2 2" xfId="44277"/>
    <cellStyle name="Percent 2 2 2 4 4 2 3" xfId="44278"/>
    <cellStyle name="Percent 2 2 2 4 4 3" xfId="44279"/>
    <cellStyle name="Percent 2 2 2 4 4 3 2" xfId="44280"/>
    <cellStyle name="Percent 2 2 2 4 4 3 3" xfId="44281"/>
    <cellStyle name="Percent 2 2 2 4 4 4" xfId="44282"/>
    <cellStyle name="Percent 2 2 2 4 4 4 2" xfId="44283"/>
    <cellStyle name="Percent 2 2 2 4 4 4 3" xfId="44284"/>
    <cellStyle name="Percent 2 2 2 4 4 5" xfId="44285"/>
    <cellStyle name="Percent 2 2 2 4 4 5 2" xfId="44286"/>
    <cellStyle name="Percent 2 2 2 4 4 5 3" xfId="44287"/>
    <cellStyle name="Percent 2 2 2 4 4 6" xfId="44288"/>
    <cellStyle name="Percent 2 2 2 4 4 7" xfId="44289"/>
    <cellStyle name="Percent 2 2 2 4 5" xfId="44290"/>
    <cellStyle name="Percent 2 2 2 4 5 2" xfId="44291"/>
    <cellStyle name="Percent 2 2 2 4 5 2 2" xfId="44292"/>
    <cellStyle name="Percent 2 2 2 4 5 2 3" xfId="44293"/>
    <cellStyle name="Percent 2 2 2 4 5 3" xfId="44294"/>
    <cellStyle name="Percent 2 2 2 4 5 3 2" xfId="44295"/>
    <cellStyle name="Percent 2 2 2 4 5 3 3" xfId="44296"/>
    <cellStyle name="Percent 2 2 2 4 5 4" xfId="44297"/>
    <cellStyle name="Percent 2 2 2 4 5 4 2" xfId="44298"/>
    <cellStyle name="Percent 2 2 2 4 5 4 3" xfId="44299"/>
    <cellStyle name="Percent 2 2 2 4 5 5" xfId="44300"/>
    <cellStyle name="Percent 2 2 2 4 5 5 2" xfId="44301"/>
    <cellStyle name="Percent 2 2 2 4 5 5 3" xfId="44302"/>
    <cellStyle name="Percent 2 2 2 4 5 6" xfId="44303"/>
    <cellStyle name="Percent 2 2 2 4 5 7" xfId="44304"/>
    <cellStyle name="Percent 2 2 2 4 6" xfId="44305"/>
    <cellStyle name="Percent 2 2 2 4 6 2" xfId="44306"/>
    <cellStyle name="Percent 2 2 2 4 6 3" xfId="44307"/>
    <cellStyle name="Percent 2 2 2 4 7" xfId="44308"/>
    <cellStyle name="Percent 2 2 2 4 7 2" xfId="44309"/>
    <cellStyle name="Percent 2 2 2 4 7 3" xfId="44310"/>
    <cellStyle name="Percent 2 2 2 4 8" xfId="44311"/>
    <cellStyle name="Percent 2 2 2 4 8 2" xfId="44312"/>
    <cellStyle name="Percent 2 2 2 4 8 3" xfId="44313"/>
    <cellStyle name="Percent 2 2 2 4 9" xfId="44314"/>
    <cellStyle name="Percent 2 2 2 4 9 2" xfId="44315"/>
    <cellStyle name="Percent 2 2 2 4 9 3" xfId="44316"/>
    <cellStyle name="Percent 2 2 2 5" xfId="44317"/>
    <cellStyle name="Percent 2 2 2 5 2" xfId="44318"/>
    <cellStyle name="Percent 2 2 2 5 2 2" xfId="44319"/>
    <cellStyle name="Percent 2 2 2 5 2 2 2" xfId="44320"/>
    <cellStyle name="Percent 2 2 2 5 2 2 3" xfId="44321"/>
    <cellStyle name="Percent 2 2 2 5 2 3" xfId="44322"/>
    <cellStyle name="Percent 2 2 2 5 2 3 2" xfId="44323"/>
    <cellStyle name="Percent 2 2 2 5 2 3 3" xfId="44324"/>
    <cellStyle name="Percent 2 2 2 5 2 4" xfId="44325"/>
    <cellStyle name="Percent 2 2 2 5 2 4 2" xfId="44326"/>
    <cellStyle name="Percent 2 2 2 5 2 4 3" xfId="44327"/>
    <cellStyle name="Percent 2 2 2 5 2 5" xfId="44328"/>
    <cellStyle name="Percent 2 2 2 5 2 5 2" xfId="44329"/>
    <cellStyle name="Percent 2 2 2 5 2 5 3" xfId="44330"/>
    <cellStyle name="Percent 2 2 2 5 2 6" xfId="44331"/>
    <cellStyle name="Percent 2 2 2 5 2 7" xfId="44332"/>
    <cellStyle name="Percent 2 2 2 5 3" xfId="44333"/>
    <cellStyle name="Percent 2 2 2 5 3 2" xfId="44334"/>
    <cellStyle name="Percent 2 2 2 5 3 3" xfId="44335"/>
    <cellStyle name="Percent 2 2 2 5 4" xfId="44336"/>
    <cellStyle name="Percent 2 2 2 5 4 2" xfId="44337"/>
    <cellStyle name="Percent 2 2 2 5 4 3" xfId="44338"/>
    <cellStyle name="Percent 2 2 2 5 5" xfId="44339"/>
    <cellStyle name="Percent 2 2 2 5 5 2" xfId="44340"/>
    <cellStyle name="Percent 2 2 2 5 5 3" xfId="44341"/>
    <cellStyle name="Percent 2 2 2 5 6" xfId="44342"/>
    <cellStyle name="Percent 2 2 2 5 6 2" xfId="44343"/>
    <cellStyle name="Percent 2 2 2 5 6 3" xfId="44344"/>
    <cellStyle name="Percent 2 2 2 5 7" xfId="44345"/>
    <cellStyle name="Percent 2 2 2 5 8" xfId="44346"/>
    <cellStyle name="Percent 2 2 2 6" xfId="44347"/>
    <cellStyle name="Percent 2 2 2 6 2" xfId="44348"/>
    <cellStyle name="Percent 2 2 2 6 2 2" xfId="44349"/>
    <cellStyle name="Percent 2 2 2 6 2 2 2" xfId="44350"/>
    <cellStyle name="Percent 2 2 2 6 2 2 3" xfId="44351"/>
    <cellStyle name="Percent 2 2 2 6 2 3" xfId="44352"/>
    <cellStyle name="Percent 2 2 2 6 2 3 2" xfId="44353"/>
    <cellStyle name="Percent 2 2 2 6 2 3 3" xfId="44354"/>
    <cellStyle name="Percent 2 2 2 6 2 4" xfId="44355"/>
    <cellStyle name="Percent 2 2 2 6 2 4 2" xfId="44356"/>
    <cellStyle name="Percent 2 2 2 6 2 4 3" xfId="44357"/>
    <cellStyle name="Percent 2 2 2 6 2 5" xfId="44358"/>
    <cellStyle name="Percent 2 2 2 6 2 5 2" xfId="44359"/>
    <cellStyle name="Percent 2 2 2 6 2 5 3" xfId="44360"/>
    <cellStyle name="Percent 2 2 2 6 2 6" xfId="44361"/>
    <cellStyle name="Percent 2 2 2 6 2 7" xfId="44362"/>
    <cellStyle name="Percent 2 2 2 6 3" xfId="44363"/>
    <cellStyle name="Percent 2 2 2 6 3 2" xfId="44364"/>
    <cellStyle name="Percent 2 2 2 6 3 3" xfId="44365"/>
    <cellStyle name="Percent 2 2 2 6 4" xfId="44366"/>
    <cellStyle name="Percent 2 2 2 6 4 2" xfId="44367"/>
    <cellStyle name="Percent 2 2 2 6 4 3" xfId="44368"/>
    <cellStyle name="Percent 2 2 2 6 5" xfId="44369"/>
    <cellStyle name="Percent 2 2 2 6 5 2" xfId="44370"/>
    <cellStyle name="Percent 2 2 2 6 5 3" xfId="44371"/>
    <cellStyle name="Percent 2 2 2 6 6" xfId="44372"/>
    <cellStyle name="Percent 2 2 2 6 6 2" xfId="44373"/>
    <cellStyle name="Percent 2 2 2 6 6 3" xfId="44374"/>
    <cellStyle name="Percent 2 2 2 6 7" xfId="44375"/>
    <cellStyle name="Percent 2 2 2 6 8" xfId="44376"/>
    <cellStyle name="Percent 2 2 2 7" xfId="44377"/>
    <cellStyle name="Percent 2 2 2 7 2" xfId="44378"/>
    <cellStyle name="Percent 2 2 2 7 2 2" xfId="44379"/>
    <cellStyle name="Percent 2 2 2 7 2 3" xfId="44380"/>
    <cellStyle name="Percent 2 2 2 7 3" xfId="44381"/>
    <cellStyle name="Percent 2 2 2 7 3 2" xfId="44382"/>
    <cellStyle name="Percent 2 2 2 7 3 3" xfId="44383"/>
    <cellStyle name="Percent 2 2 2 7 4" xfId="44384"/>
    <cellStyle name="Percent 2 2 2 7 4 2" xfId="44385"/>
    <cellStyle name="Percent 2 2 2 7 4 3" xfId="44386"/>
    <cellStyle name="Percent 2 2 2 7 5" xfId="44387"/>
    <cellStyle name="Percent 2 2 2 7 5 2" xfId="44388"/>
    <cellStyle name="Percent 2 2 2 7 5 3" xfId="44389"/>
    <cellStyle name="Percent 2 2 2 7 6" xfId="44390"/>
    <cellStyle name="Percent 2 2 2 7 7" xfId="44391"/>
    <cellStyle name="Percent 2 2 2 8" xfId="44392"/>
    <cellStyle name="Percent 2 2 2 8 2" xfId="44393"/>
    <cellStyle name="Percent 2 2 2 8 2 2" xfId="44394"/>
    <cellStyle name="Percent 2 2 2 8 2 3" xfId="44395"/>
    <cellStyle name="Percent 2 2 2 8 3" xfId="44396"/>
    <cellStyle name="Percent 2 2 2 8 3 2" xfId="44397"/>
    <cellStyle name="Percent 2 2 2 8 3 3" xfId="44398"/>
    <cellStyle name="Percent 2 2 2 8 4" xfId="44399"/>
    <cellStyle name="Percent 2 2 2 8 4 2" xfId="44400"/>
    <cellStyle name="Percent 2 2 2 8 4 3" xfId="44401"/>
    <cellStyle name="Percent 2 2 2 8 5" xfId="44402"/>
    <cellStyle name="Percent 2 2 2 8 5 2" xfId="44403"/>
    <cellStyle name="Percent 2 2 2 8 5 3" xfId="44404"/>
    <cellStyle name="Percent 2 2 2 8 6" xfId="44405"/>
    <cellStyle name="Percent 2 2 2 8 7" xfId="44406"/>
    <cellStyle name="Percent 2 2 2 9" xfId="44407"/>
    <cellStyle name="Percent 2 2 2 9 2" xfId="44408"/>
    <cellStyle name="Percent 2 2 2 9 2 2" xfId="44409"/>
    <cellStyle name="Percent 2 2 2 9 2 3" xfId="44410"/>
    <cellStyle name="Percent 2 2 2 9 3" xfId="44411"/>
    <cellStyle name="Percent 2 2 2 9 3 2" xfId="44412"/>
    <cellStyle name="Percent 2 2 2 9 3 3" xfId="44413"/>
    <cellStyle name="Percent 2 2 2 9 4" xfId="44414"/>
    <cellStyle name="Percent 2 2 2 9 4 2" xfId="44415"/>
    <cellStyle name="Percent 2 2 2 9 4 3" xfId="44416"/>
    <cellStyle name="Percent 2 2 2 9 5" xfId="44417"/>
    <cellStyle name="Percent 2 2 2 9 5 2" xfId="44418"/>
    <cellStyle name="Percent 2 2 2 9 5 3" xfId="44419"/>
    <cellStyle name="Percent 2 2 2 9 6" xfId="44420"/>
    <cellStyle name="Percent 2 2 2 9 7" xfId="44421"/>
    <cellStyle name="Percent 2 2 3" xfId="1342"/>
    <cellStyle name="Percent 2 2 3 10" xfId="44423"/>
    <cellStyle name="Percent 2 2 3 10 2" xfId="44424"/>
    <cellStyle name="Percent 2 2 3 10 3" xfId="44425"/>
    <cellStyle name="Percent 2 2 3 11" xfId="44426"/>
    <cellStyle name="Percent 2 2 3 11 2" xfId="44427"/>
    <cellStyle name="Percent 2 2 3 11 3" xfId="44428"/>
    <cellStyle name="Percent 2 2 3 12" xfId="44429"/>
    <cellStyle name="Percent 2 2 3 12 2" xfId="44430"/>
    <cellStyle name="Percent 2 2 3 12 3" xfId="44431"/>
    <cellStyle name="Percent 2 2 3 13" xfId="44432"/>
    <cellStyle name="Percent 2 2 3 13 2" xfId="44433"/>
    <cellStyle name="Percent 2 2 3 13 3" xfId="44434"/>
    <cellStyle name="Percent 2 2 3 14" xfId="44435"/>
    <cellStyle name="Percent 2 2 3 15" xfId="44436"/>
    <cellStyle name="Percent 2 2 3 16" xfId="44422"/>
    <cellStyle name="Percent 2 2 3 2" xfId="44437"/>
    <cellStyle name="Percent 2 2 3 2 10" xfId="44438"/>
    <cellStyle name="Percent 2 2 3 2 10 2" xfId="44439"/>
    <cellStyle name="Percent 2 2 3 2 10 3" xfId="44440"/>
    <cellStyle name="Percent 2 2 3 2 11" xfId="44441"/>
    <cellStyle name="Percent 2 2 3 2 11 2" xfId="44442"/>
    <cellStyle name="Percent 2 2 3 2 11 3" xfId="44443"/>
    <cellStyle name="Percent 2 2 3 2 12" xfId="44444"/>
    <cellStyle name="Percent 2 2 3 2 12 2" xfId="44445"/>
    <cellStyle name="Percent 2 2 3 2 12 3" xfId="44446"/>
    <cellStyle name="Percent 2 2 3 2 13" xfId="44447"/>
    <cellStyle name="Percent 2 2 3 2 14" xfId="44448"/>
    <cellStyle name="Percent 2 2 3 2 2" xfId="44449"/>
    <cellStyle name="Percent 2 2 3 2 2 10" xfId="44450"/>
    <cellStyle name="Percent 2 2 3 2 2 11" xfId="44451"/>
    <cellStyle name="Percent 2 2 3 2 2 2" xfId="44452"/>
    <cellStyle name="Percent 2 2 3 2 2 2 2" xfId="44453"/>
    <cellStyle name="Percent 2 2 3 2 2 2 2 2" xfId="44454"/>
    <cellStyle name="Percent 2 2 3 2 2 2 2 2 2" xfId="44455"/>
    <cellStyle name="Percent 2 2 3 2 2 2 2 2 3" xfId="44456"/>
    <cellStyle name="Percent 2 2 3 2 2 2 2 3" xfId="44457"/>
    <cellStyle name="Percent 2 2 3 2 2 2 2 3 2" xfId="44458"/>
    <cellStyle name="Percent 2 2 3 2 2 2 2 3 3" xfId="44459"/>
    <cellStyle name="Percent 2 2 3 2 2 2 2 4" xfId="44460"/>
    <cellStyle name="Percent 2 2 3 2 2 2 2 4 2" xfId="44461"/>
    <cellStyle name="Percent 2 2 3 2 2 2 2 4 3" xfId="44462"/>
    <cellStyle name="Percent 2 2 3 2 2 2 2 5" xfId="44463"/>
    <cellStyle name="Percent 2 2 3 2 2 2 2 5 2" xfId="44464"/>
    <cellStyle name="Percent 2 2 3 2 2 2 2 5 3" xfId="44465"/>
    <cellStyle name="Percent 2 2 3 2 2 2 2 6" xfId="44466"/>
    <cellStyle name="Percent 2 2 3 2 2 2 2 7" xfId="44467"/>
    <cellStyle name="Percent 2 2 3 2 2 2 3" xfId="44468"/>
    <cellStyle name="Percent 2 2 3 2 2 2 3 2" xfId="44469"/>
    <cellStyle name="Percent 2 2 3 2 2 2 3 3" xfId="44470"/>
    <cellStyle name="Percent 2 2 3 2 2 2 4" xfId="44471"/>
    <cellStyle name="Percent 2 2 3 2 2 2 4 2" xfId="44472"/>
    <cellStyle name="Percent 2 2 3 2 2 2 4 3" xfId="44473"/>
    <cellStyle name="Percent 2 2 3 2 2 2 5" xfId="44474"/>
    <cellStyle name="Percent 2 2 3 2 2 2 5 2" xfId="44475"/>
    <cellStyle name="Percent 2 2 3 2 2 2 5 3" xfId="44476"/>
    <cellStyle name="Percent 2 2 3 2 2 2 6" xfId="44477"/>
    <cellStyle name="Percent 2 2 3 2 2 2 6 2" xfId="44478"/>
    <cellStyle name="Percent 2 2 3 2 2 2 6 3" xfId="44479"/>
    <cellStyle name="Percent 2 2 3 2 2 2 7" xfId="44480"/>
    <cellStyle name="Percent 2 2 3 2 2 2 8" xfId="44481"/>
    <cellStyle name="Percent 2 2 3 2 2 3" xfId="44482"/>
    <cellStyle name="Percent 2 2 3 2 2 3 2" xfId="44483"/>
    <cellStyle name="Percent 2 2 3 2 2 3 2 2" xfId="44484"/>
    <cellStyle name="Percent 2 2 3 2 2 3 2 3" xfId="44485"/>
    <cellStyle name="Percent 2 2 3 2 2 3 3" xfId="44486"/>
    <cellStyle name="Percent 2 2 3 2 2 3 3 2" xfId="44487"/>
    <cellStyle name="Percent 2 2 3 2 2 3 3 3" xfId="44488"/>
    <cellStyle name="Percent 2 2 3 2 2 3 4" xfId="44489"/>
    <cellStyle name="Percent 2 2 3 2 2 3 4 2" xfId="44490"/>
    <cellStyle name="Percent 2 2 3 2 2 3 4 3" xfId="44491"/>
    <cellStyle name="Percent 2 2 3 2 2 3 5" xfId="44492"/>
    <cellStyle name="Percent 2 2 3 2 2 3 5 2" xfId="44493"/>
    <cellStyle name="Percent 2 2 3 2 2 3 5 3" xfId="44494"/>
    <cellStyle name="Percent 2 2 3 2 2 3 6" xfId="44495"/>
    <cellStyle name="Percent 2 2 3 2 2 3 7" xfId="44496"/>
    <cellStyle name="Percent 2 2 3 2 2 4" xfId="44497"/>
    <cellStyle name="Percent 2 2 3 2 2 4 2" xfId="44498"/>
    <cellStyle name="Percent 2 2 3 2 2 4 2 2" xfId="44499"/>
    <cellStyle name="Percent 2 2 3 2 2 4 2 3" xfId="44500"/>
    <cellStyle name="Percent 2 2 3 2 2 4 3" xfId="44501"/>
    <cellStyle name="Percent 2 2 3 2 2 4 3 2" xfId="44502"/>
    <cellStyle name="Percent 2 2 3 2 2 4 3 3" xfId="44503"/>
    <cellStyle name="Percent 2 2 3 2 2 4 4" xfId="44504"/>
    <cellStyle name="Percent 2 2 3 2 2 4 4 2" xfId="44505"/>
    <cellStyle name="Percent 2 2 3 2 2 4 4 3" xfId="44506"/>
    <cellStyle name="Percent 2 2 3 2 2 4 5" xfId="44507"/>
    <cellStyle name="Percent 2 2 3 2 2 4 5 2" xfId="44508"/>
    <cellStyle name="Percent 2 2 3 2 2 4 5 3" xfId="44509"/>
    <cellStyle name="Percent 2 2 3 2 2 4 6" xfId="44510"/>
    <cellStyle name="Percent 2 2 3 2 2 4 7" xfId="44511"/>
    <cellStyle name="Percent 2 2 3 2 2 5" xfId="44512"/>
    <cellStyle name="Percent 2 2 3 2 2 5 2" xfId="44513"/>
    <cellStyle name="Percent 2 2 3 2 2 5 2 2" xfId="44514"/>
    <cellStyle name="Percent 2 2 3 2 2 5 2 3" xfId="44515"/>
    <cellStyle name="Percent 2 2 3 2 2 5 3" xfId="44516"/>
    <cellStyle name="Percent 2 2 3 2 2 5 3 2" xfId="44517"/>
    <cellStyle name="Percent 2 2 3 2 2 5 3 3" xfId="44518"/>
    <cellStyle name="Percent 2 2 3 2 2 5 4" xfId="44519"/>
    <cellStyle name="Percent 2 2 3 2 2 5 4 2" xfId="44520"/>
    <cellStyle name="Percent 2 2 3 2 2 5 4 3" xfId="44521"/>
    <cellStyle name="Percent 2 2 3 2 2 5 5" xfId="44522"/>
    <cellStyle name="Percent 2 2 3 2 2 5 5 2" xfId="44523"/>
    <cellStyle name="Percent 2 2 3 2 2 5 5 3" xfId="44524"/>
    <cellStyle name="Percent 2 2 3 2 2 5 6" xfId="44525"/>
    <cellStyle name="Percent 2 2 3 2 2 5 7" xfId="44526"/>
    <cellStyle name="Percent 2 2 3 2 2 6" xfId="44527"/>
    <cellStyle name="Percent 2 2 3 2 2 6 2" xfId="44528"/>
    <cellStyle name="Percent 2 2 3 2 2 6 3" xfId="44529"/>
    <cellStyle name="Percent 2 2 3 2 2 7" xfId="44530"/>
    <cellStyle name="Percent 2 2 3 2 2 7 2" xfId="44531"/>
    <cellStyle name="Percent 2 2 3 2 2 7 3" xfId="44532"/>
    <cellStyle name="Percent 2 2 3 2 2 8" xfId="44533"/>
    <cellStyle name="Percent 2 2 3 2 2 8 2" xfId="44534"/>
    <cellStyle name="Percent 2 2 3 2 2 8 3" xfId="44535"/>
    <cellStyle name="Percent 2 2 3 2 2 9" xfId="44536"/>
    <cellStyle name="Percent 2 2 3 2 2 9 2" xfId="44537"/>
    <cellStyle name="Percent 2 2 3 2 2 9 3" xfId="44538"/>
    <cellStyle name="Percent 2 2 3 2 3" xfId="44539"/>
    <cellStyle name="Percent 2 2 3 2 3 2" xfId="44540"/>
    <cellStyle name="Percent 2 2 3 2 3 2 2" xfId="44541"/>
    <cellStyle name="Percent 2 2 3 2 3 2 2 2" xfId="44542"/>
    <cellStyle name="Percent 2 2 3 2 3 2 2 3" xfId="44543"/>
    <cellStyle name="Percent 2 2 3 2 3 2 3" xfId="44544"/>
    <cellStyle name="Percent 2 2 3 2 3 2 3 2" xfId="44545"/>
    <cellStyle name="Percent 2 2 3 2 3 2 3 3" xfId="44546"/>
    <cellStyle name="Percent 2 2 3 2 3 2 4" xfId="44547"/>
    <cellStyle name="Percent 2 2 3 2 3 2 4 2" xfId="44548"/>
    <cellStyle name="Percent 2 2 3 2 3 2 4 3" xfId="44549"/>
    <cellStyle name="Percent 2 2 3 2 3 2 5" xfId="44550"/>
    <cellStyle name="Percent 2 2 3 2 3 2 5 2" xfId="44551"/>
    <cellStyle name="Percent 2 2 3 2 3 2 5 3" xfId="44552"/>
    <cellStyle name="Percent 2 2 3 2 3 2 6" xfId="44553"/>
    <cellStyle name="Percent 2 2 3 2 3 2 7" xfId="44554"/>
    <cellStyle name="Percent 2 2 3 2 3 3" xfId="44555"/>
    <cellStyle name="Percent 2 2 3 2 3 3 2" xfId="44556"/>
    <cellStyle name="Percent 2 2 3 2 3 3 3" xfId="44557"/>
    <cellStyle name="Percent 2 2 3 2 3 4" xfId="44558"/>
    <cellStyle name="Percent 2 2 3 2 3 4 2" xfId="44559"/>
    <cellStyle name="Percent 2 2 3 2 3 4 3" xfId="44560"/>
    <cellStyle name="Percent 2 2 3 2 3 5" xfId="44561"/>
    <cellStyle name="Percent 2 2 3 2 3 5 2" xfId="44562"/>
    <cellStyle name="Percent 2 2 3 2 3 5 3" xfId="44563"/>
    <cellStyle name="Percent 2 2 3 2 3 6" xfId="44564"/>
    <cellStyle name="Percent 2 2 3 2 3 6 2" xfId="44565"/>
    <cellStyle name="Percent 2 2 3 2 3 6 3" xfId="44566"/>
    <cellStyle name="Percent 2 2 3 2 3 7" xfId="44567"/>
    <cellStyle name="Percent 2 2 3 2 3 8" xfId="44568"/>
    <cellStyle name="Percent 2 2 3 2 4" xfId="44569"/>
    <cellStyle name="Percent 2 2 3 2 4 2" xfId="44570"/>
    <cellStyle name="Percent 2 2 3 2 4 2 2" xfId="44571"/>
    <cellStyle name="Percent 2 2 3 2 4 2 2 2" xfId="44572"/>
    <cellStyle name="Percent 2 2 3 2 4 2 2 3" xfId="44573"/>
    <cellStyle name="Percent 2 2 3 2 4 2 3" xfId="44574"/>
    <cellStyle name="Percent 2 2 3 2 4 2 3 2" xfId="44575"/>
    <cellStyle name="Percent 2 2 3 2 4 2 3 3" xfId="44576"/>
    <cellStyle name="Percent 2 2 3 2 4 2 4" xfId="44577"/>
    <cellStyle name="Percent 2 2 3 2 4 2 4 2" xfId="44578"/>
    <cellStyle name="Percent 2 2 3 2 4 2 4 3" xfId="44579"/>
    <cellStyle name="Percent 2 2 3 2 4 2 5" xfId="44580"/>
    <cellStyle name="Percent 2 2 3 2 4 2 5 2" xfId="44581"/>
    <cellStyle name="Percent 2 2 3 2 4 2 5 3" xfId="44582"/>
    <cellStyle name="Percent 2 2 3 2 4 2 6" xfId="44583"/>
    <cellStyle name="Percent 2 2 3 2 4 2 7" xfId="44584"/>
    <cellStyle name="Percent 2 2 3 2 4 3" xfId="44585"/>
    <cellStyle name="Percent 2 2 3 2 4 3 2" xfId="44586"/>
    <cellStyle name="Percent 2 2 3 2 4 3 3" xfId="44587"/>
    <cellStyle name="Percent 2 2 3 2 4 4" xfId="44588"/>
    <cellStyle name="Percent 2 2 3 2 4 4 2" xfId="44589"/>
    <cellStyle name="Percent 2 2 3 2 4 4 3" xfId="44590"/>
    <cellStyle name="Percent 2 2 3 2 4 5" xfId="44591"/>
    <cellStyle name="Percent 2 2 3 2 4 5 2" xfId="44592"/>
    <cellStyle name="Percent 2 2 3 2 4 5 3" xfId="44593"/>
    <cellStyle name="Percent 2 2 3 2 4 6" xfId="44594"/>
    <cellStyle name="Percent 2 2 3 2 4 6 2" xfId="44595"/>
    <cellStyle name="Percent 2 2 3 2 4 6 3" xfId="44596"/>
    <cellStyle name="Percent 2 2 3 2 4 7" xfId="44597"/>
    <cellStyle name="Percent 2 2 3 2 4 8" xfId="44598"/>
    <cellStyle name="Percent 2 2 3 2 5" xfId="44599"/>
    <cellStyle name="Percent 2 2 3 2 5 2" xfId="44600"/>
    <cellStyle name="Percent 2 2 3 2 5 2 2" xfId="44601"/>
    <cellStyle name="Percent 2 2 3 2 5 2 3" xfId="44602"/>
    <cellStyle name="Percent 2 2 3 2 5 3" xfId="44603"/>
    <cellStyle name="Percent 2 2 3 2 5 3 2" xfId="44604"/>
    <cellStyle name="Percent 2 2 3 2 5 3 3" xfId="44605"/>
    <cellStyle name="Percent 2 2 3 2 5 4" xfId="44606"/>
    <cellStyle name="Percent 2 2 3 2 5 4 2" xfId="44607"/>
    <cellStyle name="Percent 2 2 3 2 5 4 3" xfId="44608"/>
    <cellStyle name="Percent 2 2 3 2 5 5" xfId="44609"/>
    <cellStyle name="Percent 2 2 3 2 5 5 2" xfId="44610"/>
    <cellStyle name="Percent 2 2 3 2 5 5 3" xfId="44611"/>
    <cellStyle name="Percent 2 2 3 2 5 6" xfId="44612"/>
    <cellStyle name="Percent 2 2 3 2 5 7" xfId="44613"/>
    <cellStyle name="Percent 2 2 3 2 6" xfId="44614"/>
    <cellStyle name="Percent 2 2 3 2 6 2" xfId="44615"/>
    <cellStyle name="Percent 2 2 3 2 6 2 2" xfId="44616"/>
    <cellStyle name="Percent 2 2 3 2 6 2 3" xfId="44617"/>
    <cellStyle name="Percent 2 2 3 2 6 3" xfId="44618"/>
    <cellStyle name="Percent 2 2 3 2 6 3 2" xfId="44619"/>
    <cellStyle name="Percent 2 2 3 2 6 3 3" xfId="44620"/>
    <cellStyle name="Percent 2 2 3 2 6 4" xfId="44621"/>
    <cellStyle name="Percent 2 2 3 2 6 4 2" xfId="44622"/>
    <cellStyle name="Percent 2 2 3 2 6 4 3" xfId="44623"/>
    <cellStyle name="Percent 2 2 3 2 6 5" xfId="44624"/>
    <cellStyle name="Percent 2 2 3 2 6 5 2" xfId="44625"/>
    <cellStyle name="Percent 2 2 3 2 6 5 3" xfId="44626"/>
    <cellStyle name="Percent 2 2 3 2 6 6" xfId="44627"/>
    <cellStyle name="Percent 2 2 3 2 6 7" xfId="44628"/>
    <cellStyle name="Percent 2 2 3 2 7" xfId="44629"/>
    <cellStyle name="Percent 2 2 3 2 7 2" xfId="44630"/>
    <cellStyle name="Percent 2 2 3 2 7 2 2" xfId="44631"/>
    <cellStyle name="Percent 2 2 3 2 7 2 3" xfId="44632"/>
    <cellStyle name="Percent 2 2 3 2 7 3" xfId="44633"/>
    <cellStyle name="Percent 2 2 3 2 7 3 2" xfId="44634"/>
    <cellStyle name="Percent 2 2 3 2 7 3 3" xfId="44635"/>
    <cellStyle name="Percent 2 2 3 2 7 4" xfId="44636"/>
    <cellStyle name="Percent 2 2 3 2 7 4 2" xfId="44637"/>
    <cellStyle name="Percent 2 2 3 2 7 4 3" xfId="44638"/>
    <cellStyle name="Percent 2 2 3 2 7 5" xfId="44639"/>
    <cellStyle name="Percent 2 2 3 2 7 5 2" xfId="44640"/>
    <cellStyle name="Percent 2 2 3 2 7 5 3" xfId="44641"/>
    <cellStyle name="Percent 2 2 3 2 7 6" xfId="44642"/>
    <cellStyle name="Percent 2 2 3 2 7 7" xfId="44643"/>
    <cellStyle name="Percent 2 2 3 2 8" xfId="44644"/>
    <cellStyle name="Percent 2 2 3 2 8 2" xfId="44645"/>
    <cellStyle name="Percent 2 2 3 2 8 2 2" xfId="44646"/>
    <cellStyle name="Percent 2 2 3 2 8 2 3" xfId="44647"/>
    <cellStyle name="Percent 2 2 3 2 8 3" xfId="44648"/>
    <cellStyle name="Percent 2 2 3 2 8 3 2" xfId="44649"/>
    <cellStyle name="Percent 2 2 3 2 8 3 3" xfId="44650"/>
    <cellStyle name="Percent 2 2 3 2 8 4" xfId="44651"/>
    <cellStyle name="Percent 2 2 3 2 8 4 2" xfId="44652"/>
    <cellStyle name="Percent 2 2 3 2 8 4 3" xfId="44653"/>
    <cellStyle name="Percent 2 2 3 2 8 5" xfId="44654"/>
    <cellStyle name="Percent 2 2 3 2 8 5 2" xfId="44655"/>
    <cellStyle name="Percent 2 2 3 2 8 5 3" xfId="44656"/>
    <cellStyle name="Percent 2 2 3 2 8 6" xfId="44657"/>
    <cellStyle name="Percent 2 2 3 2 8 7" xfId="44658"/>
    <cellStyle name="Percent 2 2 3 2 9" xfId="44659"/>
    <cellStyle name="Percent 2 2 3 2 9 2" xfId="44660"/>
    <cellStyle name="Percent 2 2 3 2 9 3" xfId="44661"/>
    <cellStyle name="Percent 2 2 3 3" xfId="44662"/>
    <cellStyle name="Percent 2 2 3 3 10" xfId="44663"/>
    <cellStyle name="Percent 2 2 3 3 11" xfId="44664"/>
    <cellStyle name="Percent 2 2 3 3 2" xfId="44665"/>
    <cellStyle name="Percent 2 2 3 3 2 2" xfId="44666"/>
    <cellStyle name="Percent 2 2 3 3 2 2 2" xfId="44667"/>
    <cellStyle name="Percent 2 2 3 3 2 2 2 2" xfId="44668"/>
    <cellStyle name="Percent 2 2 3 3 2 2 2 3" xfId="44669"/>
    <cellStyle name="Percent 2 2 3 3 2 2 3" xfId="44670"/>
    <cellStyle name="Percent 2 2 3 3 2 2 3 2" xfId="44671"/>
    <cellStyle name="Percent 2 2 3 3 2 2 3 3" xfId="44672"/>
    <cellStyle name="Percent 2 2 3 3 2 2 4" xfId="44673"/>
    <cellStyle name="Percent 2 2 3 3 2 2 4 2" xfId="44674"/>
    <cellStyle name="Percent 2 2 3 3 2 2 4 3" xfId="44675"/>
    <cellStyle name="Percent 2 2 3 3 2 2 5" xfId="44676"/>
    <cellStyle name="Percent 2 2 3 3 2 2 5 2" xfId="44677"/>
    <cellStyle name="Percent 2 2 3 3 2 2 5 3" xfId="44678"/>
    <cellStyle name="Percent 2 2 3 3 2 2 6" xfId="44679"/>
    <cellStyle name="Percent 2 2 3 3 2 2 7" xfId="44680"/>
    <cellStyle name="Percent 2 2 3 3 2 3" xfId="44681"/>
    <cellStyle name="Percent 2 2 3 3 2 3 2" xfId="44682"/>
    <cellStyle name="Percent 2 2 3 3 2 3 3" xfId="44683"/>
    <cellStyle name="Percent 2 2 3 3 2 4" xfId="44684"/>
    <cellStyle name="Percent 2 2 3 3 2 4 2" xfId="44685"/>
    <cellStyle name="Percent 2 2 3 3 2 4 3" xfId="44686"/>
    <cellStyle name="Percent 2 2 3 3 2 5" xfId="44687"/>
    <cellStyle name="Percent 2 2 3 3 2 5 2" xfId="44688"/>
    <cellStyle name="Percent 2 2 3 3 2 5 3" xfId="44689"/>
    <cellStyle name="Percent 2 2 3 3 2 6" xfId="44690"/>
    <cellStyle name="Percent 2 2 3 3 2 6 2" xfId="44691"/>
    <cellStyle name="Percent 2 2 3 3 2 6 3" xfId="44692"/>
    <cellStyle name="Percent 2 2 3 3 2 7" xfId="44693"/>
    <cellStyle name="Percent 2 2 3 3 2 8" xfId="44694"/>
    <cellStyle name="Percent 2 2 3 3 3" xfId="44695"/>
    <cellStyle name="Percent 2 2 3 3 3 2" xfId="44696"/>
    <cellStyle name="Percent 2 2 3 3 3 2 2" xfId="44697"/>
    <cellStyle name="Percent 2 2 3 3 3 2 3" xfId="44698"/>
    <cellStyle name="Percent 2 2 3 3 3 3" xfId="44699"/>
    <cellStyle name="Percent 2 2 3 3 3 3 2" xfId="44700"/>
    <cellStyle name="Percent 2 2 3 3 3 3 3" xfId="44701"/>
    <cellStyle name="Percent 2 2 3 3 3 4" xfId="44702"/>
    <cellStyle name="Percent 2 2 3 3 3 4 2" xfId="44703"/>
    <cellStyle name="Percent 2 2 3 3 3 4 3" xfId="44704"/>
    <cellStyle name="Percent 2 2 3 3 3 5" xfId="44705"/>
    <cellStyle name="Percent 2 2 3 3 3 5 2" xfId="44706"/>
    <cellStyle name="Percent 2 2 3 3 3 5 3" xfId="44707"/>
    <cellStyle name="Percent 2 2 3 3 3 6" xfId="44708"/>
    <cellStyle name="Percent 2 2 3 3 3 7" xfId="44709"/>
    <cellStyle name="Percent 2 2 3 3 4" xfId="44710"/>
    <cellStyle name="Percent 2 2 3 3 4 2" xfId="44711"/>
    <cellStyle name="Percent 2 2 3 3 4 2 2" xfId="44712"/>
    <cellStyle name="Percent 2 2 3 3 4 2 3" xfId="44713"/>
    <cellStyle name="Percent 2 2 3 3 4 3" xfId="44714"/>
    <cellStyle name="Percent 2 2 3 3 4 3 2" xfId="44715"/>
    <cellStyle name="Percent 2 2 3 3 4 3 3" xfId="44716"/>
    <cellStyle name="Percent 2 2 3 3 4 4" xfId="44717"/>
    <cellStyle name="Percent 2 2 3 3 4 4 2" xfId="44718"/>
    <cellStyle name="Percent 2 2 3 3 4 4 3" xfId="44719"/>
    <cellStyle name="Percent 2 2 3 3 4 5" xfId="44720"/>
    <cellStyle name="Percent 2 2 3 3 4 5 2" xfId="44721"/>
    <cellStyle name="Percent 2 2 3 3 4 5 3" xfId="44722"/>
    <cellStyle name="Percent 2 2 3 3 4 6" xfId="44723"/>
    <cellStyle name="Percent 2 2 3 3 4 7" xfId="44724"/>
    <cellStyle name="Percent 2 2 3 3 5" xfId="44725"/>
    <cellStyle name="Percent 2 2 3 3 5 2" xfId="44726"/>
    <cellStyle name="Percent 2 2 3 3 5 2 2" xfId="44727"/>
    <cellStyle name="Percent 2 2 3 3 5 2 3" xfId="44728"/>
    <cellStyle name="Percent 2 2 3 3 5 3" xfId="44729"/>
    <cellStyle name="Percent 2 2 3 3 5 3 2" xfId="44730"/>
    <cellStyle name="Percent 2 2 3 3 5 3 3" xfId="44731"/>
    <cellStyle name="Percent 2 2 3 3 5 4" xfId="44732"/>
    <cellStyle name="Percent 2 2 3 3 5 4 2" xfId="44733"/>
    <cellStyle name="Percent 2 2 3 3 5 4 3" xfId="44734"/>
    <cellStyle name="Percent 2 2 3 3 5 5" xfId="44735"/>
    <cellStyle name="Percent 2 2 3 3 5 5 2" xfId="44736"/>
    <cellStyle name="Percent 2 2 3 3 5 5 3" xfId="44737"/>
    <cellStyle name="Percent 2 2 3 3 5 6" xfId="44738"/>
    <cellStyle name="Percent 2 2 3 3 5 7" xfId="44739"/>
    <cellStyle name="Percent 2 2 3 3 6" xfId="44740"/>
    <cellStyle name="Percent 2 2 3 3 6 2" xfId="44741"/>
    <cellStyle name="Percent 2 2 3 3 6 3" xfId="44742"/>
    <cellStyle name="Percent 2 2 3 3 7" xfId="44743"/>
    <cellStyle name="Percent 2 2 3 3 7 2" xfId="44744"/>
    <cellStyle name="Percent 2 2 3 3 7 3" xfId="44745"/>
    <cellStyle name="Percent 2 2 3 3 8" xfId="44746"/>
    <cellStyle name="Percent 2 2 3 3 8 2" xfId="44747"/>
    <cellStyle name="Percent 2 2 3 3 8 3" xfId="44748"/>
    <cellStyle name="Percent 2 2 3 3 9" xfId="44749"/>
    <cellStyle name="Percent 2 2 3 3 9 2" xfId="44750"/>
    <cellStyle name="Percent 2 2 3 3 9 3" xfId="44751"/>
    <cellStyle name="Percent 2 2 3 4" xfId="44752"/>
    <cellStyle name="Percent 2 2 3 4 2" xfId="44753"/>
    <cellStyle name="Percent 2 2 3 4 2 2" xfId="44754"/>
    <cellStyle name="Percent 2 2 3 4 2 2 2" xfId="44755"/>
    <cellStyle name="Percent 2 2 3 4 2 2 3" xfId="44756"/>
    <cellStyle name="Percent 2 2 3 4 2 3" xfId="44757"/>
    <cellStyle name="Percent 2 2 3 4 2 3 2" xfId="44758"/>
    <cellStyle name="Percent 2 2 3 4 2 3 3" xfId="44759"/>
    <cellStyle name="Percent 2 2 3 4 2 4" xfId="44760"/>
    <cellStyle name="Percent 2 2 3 4 2 4 2" xfId="44761"/>
    <cellStyle name="Percent 2 2 3 4 2 4 3" xfId="44762"/>
    <cellStyle name="Percent 2 2 3 4 2 5" xfId="44763"/>
    <cellStyle name="Percent 2 2 3 4 2 5 2" xfId="44764"/>
    <cellStyle name="Percent 2 2 3 4 2 5 3" xfId="44765"/>
    <cellStyle name="Percent 2 2 3 4 2 6" xfId="44766"/>
    <cellStyle name="Percent 2 2 3 4 2 7" xfId="44767"/>
    <cellStyle name="Percent 2 2 3 4 3" xfId="44768"/>
    <cellStyle name="Percent 2 2 3 4 3 2" xfId="44769"/>
    <cellStyle name="Percent 2 2 3 4 3 3" xfId="44770"/>
    <cellStyle name="Percent 2 2 3 4 4" xfId="44771"/>
    <cellStyle name="Percent 2 2 3 4 4 2" xfId="44772"/>
    <cellStyle name="Percent 2 2 3 4 4 3" xfId="44773"/>
    <cellStyle name="Percent 2 2 3 4 5" xfId="44774"/>
    <cellStyle name="Percent 2 2 3 4 5 2" xfId="44775"/>
    <cellStyle name="Percent 2 2 3 4 5 3" xfId="44776"/>
    <cellStyle name="Percent 2 2 3 4 6" xfId="44777"/>
    <cellStyle name="Percent 2 2 3 4 6 2" xfId="44778"/>
    <cellStyle name="Percent 2 2 3 4 6 3" xfId="44779"/>
    <cellStyle name="Percent 2 2 3 4 7" xfId="44780"/>
    <cellStyle name="Percent 2 2 3 4 8" xfId="44781"/>
    <cellStyle name="Percent 2 2 3 5" xfId="44782"/>
    <cellStyle name="Percent 2 2 3 5 2" xfId="44783"/>
    <cellStyle name="Percent 2 2 3 5 2 2" xfId="44784"/>
    <cellStyle name="Percent 2 2 3 5 2 2 2" xfId="44785"/>
    <cellStyle name="Percent 2 2 3 5 2 2 3" xfId="44786"/>
    <cellStyle name="Percent 2 2 3 5 2 3" xfId="44787"/>
    <cellStyle name="Percent 2 2 3 5 2 3 2" xfId="44788"/>
    <cellStyle name="Percent 2 2 3 5 2 3 3" xfId="44789"/>
    <cellStyle name="Percent 2 2 3 5 2 4" xfId="44790"/>
    <cellStyle name="Percent 2 2 3 5 2 4 2" xfId="44791"/>
    <cellStyle name="Percent 2 2 3 5 2 4 3" xfId="44792"/>
    <cellStyle name="Percent 2 2 3 5 2 5" xfId="44793"/>
    <cellStyle name="Percent 2 2 3 5 2 5 2" xfId="44794"/>
    <cellStyle name="Percent 2 2 3 5 2 5 3" xfId="44795"/>
    <cellStyle name="Percent 2 2 3 5 2 6" xfId="44796"/>
    <cellStyle name="Percent 2 2 3 5 2 7" xfId="44797"/>
    <cellStyle name="Percent 2 2 3 5 3" xfId="44798"/>
    <cellStyle name="Percent 2 2 3 5 3 2" xfId="44799"/>
    <cellStyle name="Percent 2 2 3 5 3 3" xfId="44800"/>
    <cellStyle name="Percent 2 2 3 5 4" xfId="44801"/>
    <cellStyle name="Percent 2 2 3 5 4 2" xfId="44802"/>
    <cellStyle name="Percent 2 2 3 5 4 3" xfId="44803"/>
    <cellStyle name="Percent 2 2 3 5 5" xfId="44804"/>
    <cellStyle name="Percent 2 2 3 5 5 2" xfId="44805"/>
    <cellStyle name="Percent 2 2 3 5 5 3" xfId="44806"/>
    <cellStyle name="Percent 2 2 3 5 6" xfId="44807"/>
    <cellStyle name="Percent 2 2 3 5 6 2" xfId="44808"/>
    <cellStyle name="Percent 2 2 3 5 6 3" xfId="44809"/>
    <cellStyle name="Percent 2 2 3 5 7" xfId="44810"/>
    <cellStyle name="Percent 2 2 3 5 8" xfId="44811"/>
    <cellStyle name="Percent 2 2 3 6" xfId="44812"/>
    <cellStyle name="Percent 2 2 3 6 2" xfId="44813"/>
    <cellStyle name="Percent 2 2 3 6 2 2" xfId="44814"/>
    <cellStyle name="Percent 2 2 3 6 2 3" xfId="44815"/>
    <cellStyle name="Percent 2 2 3 6 3" xfId="44816"/>
    <cellStyle name="Percent 2 2 3 6 3 2" xfId="44817"/>
    <cellStyle name="Percent 2 2 3 6 3 3" xfId="44818"/>
    <cellStyle name="Percent 2 2 3 6 4" xfId="44819"/>
    <cellStyle name="Percent 2 2 3 6 4 2" xfId="44820"/>
    <cellStyle name="Percent 2 2 3 6 4 3" xfId="44821"/>
    <cellStyle name="Percent 2 2 3 6 5" xfId="44822"/>
    <cellStyle name="Percent 2 2 3 6 5 2" xfId="44823"/>
    <cellStyle name="Percent 2 2 3 6 5 3" xfId="44824"/>
    <cellStyle name="Percent 2 2 3 6 6" xfId="44825"/>
    <cellStyle name="Percent 2 2 3 6 7" xfId="44826"/>
    <cellStyle name="Percent 2 2 3 7" xfId="44827"/>
    <cellStyle name="Percent 2 2 3 7 2" xfId="44828"/>
    <cellStyle name="Percent 2 2 3 7 2 2" xfId="44829"/>
    <cellStyle name="Percent 2 2 3 7 2 3" xfId="44830"/>
    <cellStyle name="Percent 2 2 3 7 3" xfId="44831"/>
    <cellStyle name="Percent 2 2 3 7 3 2" xfId="44832"/>
    <cellStyle name="Percent 2 2 3 7 3 3" xfId="44833"/>
    <cellStyle name="Percent 2 2 3 7 4" xfId="44834"/>
    <cellStyle name="Percent 2 2 3 7 4 2" xfId="44835"/>
    <cellStyle name="Percent 2 2 3 7 4 3" xfId="44836"/>
    <cellStyle name="Percent 2 2 3 7 5" xfId="44837"/>
    <cellStyle name="Percent 2 2 3 7 5 2" xfId="44838"/>
    <cellStyle name="Percent 2 2 3 7 5 3" xfId="44839"/>
    <cellStyle name="Percent 2 2 3 7 6" xfId="44840"/>
    <cellStyle name="Percent 2 2 3 7 7" xfId="44841"/>
    <cellStyle name="Percent 2 2 3 8" xfId="44842"/>
    <cellStyle name="Percent 2 2 3 8 2" xfId="44843"/>
    <cellStyle name="Percent 2 2 3 8 2 2" xfId="44844"/>
    <cellStyle name="Percent 2 2 3 8 2 3" xfId="44845"/>
    <cellStyle name="Percent 2 2 3 8 3" xfId="44846"/>
    <cellStyle name="Percent 2 2 3 8 3 2" xfId="44847"/>
    <cellStyle name="Percent 2 2 3 8 3 3" xfId="44848"/>
    <cellStyle name="Percent 2 2 3 8 4" xfId="44849"/>
    <cellStyle name="Percent 2 2 3 8 4 2" xfId="44850"/>
    <cellStyle name="Percent 2 2 3 8 4 3" xfId="44851"/>
    <cellStyle name="Percent 2 2 3 8 5" xfId="44852"/>
    <cellStyle name="Percent 2 2 3 8 5 2" xfId="44853"/>
    <cellStyle name="Percent 2 2 3 8 5 3" xfId="44854"/>
    <cellStyle name="Percent 2 2 3 8 6" xfId="44855"/>
    <cellStyle name="Percent 2 2 3 8 7" xfId="44856"/>
    <cellStyle name="Percent 2 2 3 9" xfId="44857"/>
    <cellStyle name="Percent 2 2 3 9 2" xfId="44858"/>
    <cellStyle name="Percent 2 2 3 9 2 2" xfId="44859"/>
    <cellStyle name="Percent 2 2 3 9 2 3" xfId="44860"/>
    <cellStyle name="Percent 2 2 3 9 3" xfId="44861"/>
    <cellStyle name="Percent 2 2 3 9 3 2" xfId="44862"/>
    <cellStyle name="Percent 2 2 3 9 3 3" xfId="44863"/>
    <cellStyle name="Percent 2 2 3 9 4" xfId="44864"/>
    <cellStyle name="Percent 2 2 3 9 4 2" xfId="44865"/>
    <cellStyle name="Percent 2 2 3 9 4 3" xfId="44866"/>
    <cellStyle name="Percent 2 2 3 9 5" xfId="44867"/>
    <cellStyle name="Percent 2 2 3 9 5 2" xfId="44868"/>
    <cellStyle name="Percent 2 2 3 9 5 3" xfId="44869"/>
    <cellStyle name="Percent 2 2 3 9 6" xfId="44870"/>
    <cellStyle name="Percent 2 2 3 9 7" xfId="44871"/>
    <cellStyle name="Percent 2 2 4" xfId="1343"/>
    <cellStyle name="Percent 2 2 4 10" xfId="44872"/>
    <cellStyle name="Percent 2 2 4 10 2" xfId="44873"/>
    <cellStyle name="Percent 2 2 4 10 3" xfId="44874"/>
    <cellStyle name="Percent 2 2 4 11" xfId="44875"/>
    <cellStyle name="Percent 2 2 4 11 2" xfId="44876"/>
    <cellStyle name="Percent 2 2 4 11 3" xfId="44877"/>
    <cellStyle name="Percent 2 2 4 12" xfId="44878"/>
    <cellStyle name="Percent 2 2 4 12 2" xfId="44879"/>
    <cellStyle name="Percent 2 2 4 12 3" xfId="44880"/>
    <cellStyle name="Percent 2 2 4 13" xfId="44881"/>
    <cellStyle name="Percent 2 2 4 14" xfId="44882"/>
    <cellStyle name="Percent 2 2 4 2" xfId="1344"/>
    <cellStyle name="Percent 2 2 4 2 10" xfId="44883"/>
    <cellStyle name="Percent 2 2 4 2 11" xfId="44884"/>
    <cellStyle name="Percent 2 2 4 2 2" xfId="1345"/>
    <cellStyle name="Percent 2 2 4 2 2 2" xfId="44885"/>
    <cellStyle name="Percent 2 2 4 2 2 2 2" xfId="44886"/>
    <cellStyle name="Percent 2 2 4 2 2 2 2 2" xfId="44887"/>
    <cellStyle name="Percent 2 2 4 2 2 2 2 3" xfId="44888"/>
    <cellStyle name="Percent 2 2 4 2 2 2 3" xfId="44889"/>
    <cellStyle name="Percent 2 2 4 2 2 2 3 2" xfId="44890"/>
    <cellStyle name="Percent 2 2 4 2 2 2 3 3" xfId="44891"/>
    <cellStyle name="Percent 2 2 4 2 2 2 4" xfId="44892"/>
    <cellStyle name="Percent 2 2 4 2 2 2 4 2" xfId="44893"/>
    <cellStyle name="Percent 2 2 4 2 2 2 4 3" xfId="44894"/>
    <cellStyle name="Percent 2 2 4 2 2 2 5" xfId="44895"/>
    <cellStyle name="Percent 2 2 4 2 2 2 5 2" xfId="44896"/>
    <cellStyle name="Percent 2 2 4 2 2 2 5 3" xfId="44897"/>
    <cellStyle name="Percent 2 2 4 2 2 2 6" xfId="44898"/>
    <cellStyle name="Percent 2 2 4 2 2 2 7" xfId="44899"/>
    <cellStyle name="Percent 2 2 4 2 2 3" xfId="44900"/>
    <cellStyle name="Percent 2 2 4 2 2 3 2" xfId="44901"/>
    <cellStyle name="Percent 2 2 4 2 2 3 3" xfId="44902"/>
    <cellStyle name="Percent 2 2 4 2 2 4" xfId="44903"/>
    <cellStyle name="Percent 2 2 4 2 2 4 2" xfId="44904"/>
    <cellStyle name="Percent 2 2 4 2 2 4 3" xfId="44905"/>
    <cellStyle name="Percent 2 2 4 2 2 5" xfId="44906"/>
    <cellStyle name="Percent 2 2 4 2 2 5 2" xfId="44907"/>
    <cellStyle name="Percent 2 2 4 2 2 5 3" xfId="44908"/>
    <cellStyle name="Percent 2 2 4 2 2 6" xfId="44909"/>
    <cellStyle name="Percent 2 2 4 2 2 6 2" xfId="44910"/>
    <cellStyle name="Percent 2 2 4 2 2 6 3" xfId="44911"/>
    <cellStyle name="Percent 2 2 4 2 2 7" xfId="44912"/>
    <cellStyle name="Percent 2 2 4 2 2 8" xfId="44913"/>
    <cellStyle name="Percent 2 2 4 2 3" xfId="44914"/>
    <cellStyle name="Percent 2 2 4 2 3 2" xfId="44915"/>
    <cellStyle name="Percent 2 2 4 2 3 2 2" xfId="44916"/>
    <cellStyle name="Percent 2 2 4 2 3 2 3" xfId="44917"/>
    <cellStyle name="Percent 2 2 4 2 3 3" xfId="44918"/>
    <cellStyle name="Percent 2 2 4 2 3 3 2" xfId="44919"/>
    <cellStyle name="Percent 2 2 4 2 3 3 3" xfId="44920"/>
    <cellStyle name="Percent 2 2 4 2 3 4" xfId="44921"/>
    <cellStyle name="Percent 2 2 4 2 3 4 2" xfId="44922"/>
    <cellStyle name="Percent 2 2 4 2 3 4 3" xfId="44923"/>
    <cellStyle name="Percent 2 2 4 2 3 5" xfId="44924"/>
    <cellStyle name="Percent 2 2 4 2 3 5 2" xfId="44925"/>
    <cellStyle name="Percent 2 2 4 2 3 5 3" xfId="44926"/>
    <cellStyle name="Percent 2 2 4 2 3 6" xfId="44927"/>
    <cellStyle name="Percent 2 2 4 2 3 7" xfId="44928"/>
    <cellStyle name="Percent 2 2 4 2 4" xfId="44929"/>
    <cellStyle name="Percent 2 2 4 2 4 2" xfId="44930"/>
    <cellStyle name="Percent 2 2 4 2 4 2 2" xfId="44931"/>
    <cellStyle name="Percent 2 2 4 2 4 2 3" xfId="44932"/>
    <cellStyle name="Percent 2 2 4 2 4 3" xfId="44933"/>
    <cellStyle name="Percent 2 2 4 2 4 3 2" xfId="44934"/>
    <cellStyle name="Percent 2 2 4 2 4 3 3" xfId="44935"/>
    <cellStyle name="Percent 2 2 4 2 4 4" xfId="44936"/>
    <cellStyle name="Percent 2 2 4 2 4 4 2" xfId="44937"/>
    <cellStyle name="Percent 2 2 4 2 4 4 3" xfId="44938"/>
    <cellStyle name="Percent 2 2 4 2 4 5" xfId="44939"/>
    <cellStyle name="Percent 2 2 4 2 4 5 2" xfId="44940"/>
    <cellStyle name="Percent 2 2 4 2 4 5 3" xfId="44941"/>
    <cellStyle name="Percent 2 2 4 2 4 6" xfId="44942"/>
    <cellStyle name="Percent 2 2 4 2 4 7" xfId="44943"/>
    <cellStyle name="Percent 2 2 4 2 5" xfId="44944"/>
    <cellStyle name="Percent 2 2 4 2 5 2" xfId="44945"/>
    <cellStyle name="Percent 2 2 4 2 5 2 2" xfId="44946"/>
    <cellStyle name="Percent 2 2 4 2 5 2 3" xfId="44947"/>
    <cellStyle name="Percent 2 2 4 2 5 3" xfId="44948"/>
    <cellStyle name="Percent 2 2 4 2 5 3 2" xfId="44949"/>
    <cellStyle name="Percent 2 2 4 2 5 3 3" xfId="44950"/>
    <cellStyle name="Percent 2 2 4 2 5 4" xfId="44951"/>
    <cellStyle name="Percent 2 2 4 2 5 4 2" xfId="44952"/>
    <cellStyle name="Percent 2 2 4 2 5 4 3" xfId="44953"/>
    <cellStyle name="Percent 2 2 4 2 5 5" xfId="44954"/>
    <cellStyle name="Percent 2 2 4 2 5 5 2" xfId="44955"/>
    <cellStyle name="Percent 2 2 4 2 5 5 3" xfId="44956"/>
    <cellStyle name="Percent 2 2 4 2 5 6" xfId="44957"/>
    <cellStyle name="Percent 2 2 4 2 5 7" xfId="44958"/>
    <cellStyle name="Percent 2 2 4 2 6" xfId="44959"/>
    <cellStyle name="Percent 2 2 4 2 6 2" xfId="44960"/>
    <cellStyle name="Percent 2 2 4 2 6 3" xfId="44961"/>
    <cellStyle name="Percent 2 2 4 2 7" xfId="44962"/>
    <cellStyle name="Percent 2 2 4 2 7 2" xfId="44963"/>
    <cellStyle name="Percent 2 2 4 2 7 3" xfId="44964"/>
    <cellStyle name="Percent 2 2 4 2 8" xfId="44965"/>
    <cellStyle name="Percent 2 2 4 2 8 2" xfId="44966"/>
    <cellStyle name="Percent 2 2 4 2 8 3" xfId="44967"/>
    <cellStyle name="Percent 2 2 4 2 9" xfId="44968"/>
    <cellStyle name="Percent 2 2 4 2 9 2" xfId="44969"/>
    <cellStyle name="Percent 2 2 4 2 9 3" xfId="44970"/>
    <cellStyle name="Percent 2 2 4 3" xfId="1346"/>
    <cellStyle name="Percent 2 2 4 3 2" xfId="44971"/>
    <cellStyle name="Percent 2 2 4 3 2 2" xfId="44972"/>
    <cellStyle name="Percent 2 2 4 3 2 2 2" xfId="44973"/>
    <cellStyle name="Percent 2 2 4 3 2 2 3" xfId="44974"/>
    <cellStyle name="Percent 2 2 4 3 2 3" xfId="44975"/>
    <cellStyle name="Percent 2 2 4 3 2 3 2" xfId="44976"/>
    <cellStyle name="Percent 2 2 4 3 2 3 3" xfId="44977"/>
    <cellStyle name="Percent 2 2 4 3 2 4" xfId="44978"/>
    <cellStyle name="Percent 2 2 4 3 2 4 2" xfId="44979"/>
    <cellStyle name="Percent 2 2 4 3 2 4 3" xfId="44980"/>
    <cellStyle name="Percent 2 2 4 3 2 5" xfId="44981"/>
    <cellStyle name="Percent 2 2 4 3 2 5 2" xfId="44982"/>
    <cellStyle name="Percent 2 2 4 3 2 5 3" xfId="44983"/>
    <cellStyle name="Percent 2 2 4 3 2 6" xfId="44984"/>
    <cellStyle name="Percent 2 2 4 3 2 7" xfId="44985"/>
    <cellStyle name="Percent 2 2 4 3 3" xfId="44986"/>
    <cellStyle name="Percent 2 2 4 3 3 2" xfId="44987"/>
    <cellStyle name="Percent 2 2 4 3 3 3" xfId="44988"/>
    <cellStyle name="Percent 2 2 4 3 4" xfId="44989"/>
    <cellStyle name="Percent 2 2 4 3 4 2" xfId="44990"/>
    <cellStyle name="Percent 2 2 4 3 4 3" xfId="44991"/>
    <cellStyle name="Percent 2 2 4 3 5" xfId="44992"/>
    <cellStyle name="Percent 2 2 4 3 5 2" xfId="44993"/>
    <cellStyle name="Percent 2 2 4 3 5 3" xfId="44994"/>
    <cellStyle name="Percent 2 2 4 3 6" xfId="44995"/>
    <cellStyle name="Percent 2 2 4 3 6 2" xfId="44996"/>
    <cellStyle name="Percent 2 2 4 3 6 3" xfId="44997"/>
    <cellStyle name="Percent 2 2 4 3 7" xfId="44998"/>
    <cellStyle name="Percent 2 2 4 3 8" xfId="44999"/>
    <cellStyle name="Percent 2 2 4 4" xfId="45000"/>
    <cellStyle name="Percent 2 2 4 4 2" xfId="45001"/>
    <cellStyle name="Percent 2 2 4 4 2 2" xfId="45002"/>
    <cellStyle name="Percent 2 2 4 4 2 2 2" xfId="45003"/>
    <cellStyle name="Percent 2 2 4 4 2 2 3" xfId="45004"/>
    <cellStyle name="Percent 2 2 4 4 2 3" xfId="45005"/>
    <cellStyle name="Percent 2 2 4 4 2 3 2" xfId="45006"/>
    <cellStyle name="Percent 2 2 4 4 2 3 3" xfId="45007"/>
    <cellStyle name="Percent 2 2 4 4 2 4" xfId="45008"/>
    <cellStyle name="Percent 2 2 4 4 2 4 2" xfId="45009"/>
    <cellStyle name="Percent 2 2 4 4 2 4 3" xfId="45010"/>
    <cellStyle name="Percent 2 2 4 4 2 5" xfId="45011"/>
    <cellStyle name="Percent 2 2 4 4 2 5 2" xfId="45012"/>
    <cellStyle name="Percent 2 2 4 4 2 5 3" xfId="45013"/>
    <cellStyle name="Percent 2 2 4 4 2 6" xfId="45014"/>
    <cellStyle name="Percent 2 2 4 4 2 7" xfId="45015"/>
    <cellStyle name="Percent 2 2 4 4 3" xfId="45016"/>
    <cellStyle name="Percent 2 2 4 4 3 2" xfId="45017"/>
    <cellStyle name="Percent 2 2 4 4 3 3" xfId="45018"/>
    <cellStyle name="Percent 2 2 4 4 4" xfId="45019"/>
    <cellStyle name="Percent 2 2 4 4 4 2" xfId="45020"/>
    <cellStyle name="Percent 2 2 4 4 4 3" xfId="45021"/>
    <cellStyle name="Percent 2 2 4 4 5" xfId="45022"/>
    <cellStyle name="Percent 2 2 4 4 5 2" xfId="45023"/>
    <cellStyle name="Percent 2 2 4 4 5 3" xfId="45024"/>
    <cellStyle name="Percent 2 2 4 4 6" xfId="45025"/>
    <cellStyle name="Percent 2 2 4 4 6 2" xfId="45026"/>
    <cellStyle name="Percent 2 2 4 4 6 3" xfId="45027"/>
    <cellStyle name="Percent 2 2 4 4 7" xfId="45028"/>
    <cellStyle name="Percent 2 2 4 4 8" xfId="45029"/>
    <cellStyle name="Percent 2 2 4 5" xfId="45030"/>
    <cellStyle name="Percent 2 2 4 5 2" xfId="45031"/>
    <cellStyle name="Percent 2 2 4 5 2 2" xfId="45032"/>
    <cellStyle name="Percent 2 2 4 5 2 3" xfId="45033"/>
    <cellStyle name="Percent 2 2 4 5 3" xfId="45034"/>
    <cellStyle name="Percent 2 2 4 5 3 2" xfId="45035"/>
    <cellStyle name="Percent 2 2 4 5 3 3" xfId="45036"/>
    <cellStyle name="Percent 2 2 4 5 4" xfId="45037"/>
    <cellStyle name="Percent 2 2 4 5 4 2" xfId="45038"/>
    <cellStyle name="Percent 2 2 4 5 4 3" xfId="45039"/>
    <cellStyle name="Percent 2 2 4 5 5" xfId="45040"/>
    <cellStyle name="Percent 2 2 4 5 5 2" xfId="45041"/>
    <cellStyle name="Percent 2 2 4 5 5 3" xfId="45042"/>
    <cellStyle name="Percent 2 2 4 5 6" xfId="45043"/>
    <cellStyle name="Percent 2 2 4 5 7" xfId="45044"/>
    <cellStyle name="Percent 2 2 4 6" xfId="45045"/>
    <cellStyle name="Percent 2 2 4 6 2" xfId="45046"/>
    <cellStyle name="Percent 2 2 4 6 2 2" xfId="45047"/>
    <cellStyle name="Percent 2 2 4 6 2 3" xfId="45048"/>
    <cellStyle name="Percent 2 2 4 6 3" xfId="45049"/>
    <cellStyle name="Percent 2 2 4 6 3 2" xfId="45050"/>
    <cellStyle name="Percent 2 2 4 6 3 3" xfId="45051"/>
    <cellStyle name="Percent 2 2 4 6 4" xfId="45052"/>
    <cellStyle name="Percent 2 2 4 6 4 2" xfId="45053"/>
    <cellStyle name="Percent 2 2 4 6 4 3" xfId="45054"/>
    <cellStyle name="Percent 2 2 4 6 5" xfId="45055"/>
    <cellStyle name="Percent 2 2 4 6 5 2" xfId="45056"/>
    <cellStyle name="Percent 2 2 4 6 5 3" xfId="45057"/>
    <cellStyle name="Percent 2 2 4 6 6" xfId="45058"/>
    <cellStyle name="Percent 2 2 4 6 7" xfId="45059"/>
    <cellStyle name="Percent 2 2 4 7" xfId="45060"/>
    <cellStyle name="Percent 2 2 4 7 2" xfId="45061"/>
    <cellStyle name="Percent 2 2 4 7 2 2" xfId="45062"/>
    <cellStyle name="Percent 2 2 4 7 2 3" xfId="45063"/>
    <cellStyle name="Percent 2 2 4 7 3" xfId="45064"/>
    <cellStyle name="Percent 2 2 4 7 3 2" xfId="45065"/>
    <cellStyle name="Percent 2 2 4 7 3 3" xfId="45066"/>
    <cellStyle name="Percent 2 2 4 7 4" xfId="45067"/>
    <cellStyle name="Percent 2 2 4 7 4 2" xfId="45068"/>
    <cellStyle name="Percent 2 2 4 7 4 3" xfId="45069"/>
    <cellStyle name="Percent 2 2 4 7 5" xfId="45070"/>
    <cellStyle name="Percent 2 2 4 7 5 2" xfId="45071"/>
    <cellStyle name="Percent 2 2 4 7 5 3" xfId="45072"/>
    <cellStyle name="Percent 2 2 4 7 6" xfId="45073"/>
    <cellStyle name="Percent 2 2 4 7 7" xfId="45074"/>
    <cellStyle name="Percent 2 2 4 8" xfId="45075"/>
    <cellStyle name="Percent 2 2 4 8 2" xfId="45076"/>
    <cellStyle name="Percent 2 2 4 8 2 2" xfId="45077"/>
    <cellStyle name="Percent 2 2 4 8 2 3" xfId="45078"/>
    <cellStyle name="Percent 2 2 4 8 3" xfId="45079"/>
    <cellStyle name="Percent 2 2 4 8 3 2" xfId="45080"/>
    <cellStyle name="Percent 2 2 4 8 3 3" xfId="45081"/>
    <cellStyle name="Percent 2 2 4 8 4" xfId="45082"/>
    <cellStyle name="Percent 2 2 4 8 4 2" xfId="45083"/>
    <cellStyle name="Percent 2 2 4 8 4 3" xfId="45084"/>
    <cellStyle name="Percent 2 2 4 8 5" xfId="45085"/>
    <cellStyle name="Percent 2 2 4 8 5 2" xfId="45086"/>
    <cellStyle name="Percent 2 2 4 8 5 3" xfId="45087"/>
    <cellStyle name="Percent 2 2 4 8 6" xfId="45088"/>
    <cellStyle name="Percent 2 2 4 8 7" xfId="45089"/>
    <cellStyle name="Percent 2 2 4 9" xfId="45090"/>
    <cellStyle name="Percent 2 2 4 9 2" xfId="45091"/>
    <cellStyle name="Percent 2 2 4 9 3" xfId="45092"/>
    <cellStyle name="Percent 2 2 5" xfId="1347"/>
    <cellStyle name="Percent 2 2 5 10" xfId="45093"/>
    <cellStyle name="Percent 2 2 5 11" xfId="45094"/>
    <cellStyle name="Percent 2 2 5 2" xfId="1348"/>
    <cellStyle name="Percent 2 2 5 2 2" xfId="45095"/>
    <cellStyle name="Percent 2 2 5 2 2 2" xfId="45096"/>
    <cellStyle name="Percent 2 2 5 2 2 2 2" xfId="45097"/>
    <cellStyle name="Percent 2 2 5 2 2 2 3" xfId="45098"/>
    <cellStyle name="Percent 2 2 5 2 2 3" xfId="45099"/>
    <cellStyle name="Percent 2 2 5 2 2 3 2" xfId="45100"/>
    <cellStyle name="Percent 2 2 5 2 2 3 3" xfId="45101"/>
    <cellStyle name="Percent 2 2 5 2 2 4" xfId="45102"/>
    <cellStyle name="Percent 2 2 5 2 2 4 2" xfId="45103"/>
    <cellStyle name="Percent 2 2 5 2 2 4 3" xfId="45104"/>
    <cellStyle name="Percent 2 2 5 2 2 5" xfId="45105"/>
    <cellStyle name="Percent 2 2 5 2 2 5 2" xfId="45106"/>
    <cellStyle name="Percent 2 2 5 2 2 5 3" xfId="45107"/>
    <cellStyle name="Percent 2 2 5 2 2 6" xfId="45108"/>
    <cellStyle name="Percent 2 2 5 2 2 7" xfId="45109"/>
    <cellStyle name="Percent 2 2 5 2 3" xfId="45110"/>
    <cellStyle name="Percent 2 2 5 2 3 2" xfId="45111"/>
    <cellStyle name="Percent 2 2 5 2 3 3" xfId="45112"/>
    <cellStyle name="Percent 2 2 5 2 4" xfId="45113"/>
    <cellStyle name="Percent 2 2 5 2 4 2" xfId="45114"/>
    <cellStyle name="Percent 2 2 5 2 4 3" xfId="45115"/>
    <cellStyle name="Percent 2 2 5 2 5" xfId="45116"/>
    <cellStyle name="Percent 2 2 5 2 5 2" xfId="45117"/>
    <cellStyle name="Percent 2 2 5 2 5 3" xfId="45118"/>
    <cellStyle name="Percent 2 2 5 2 6" xfId="45119"/>
    <cellStyle name="Percent 2 2 5 2 6 2" xfId="45120"/>
    <cellStyle name="Percent 2 2 5 2 6 3" xfId="45121"/>
    <cellStyle name="Percent 2 2 5 2 7" xfId="45122"/>
    <cellStyle name="Percent 2 2 5 2 8" xfId="45123"/>
    <cellStyle name="Percent 2 2 5 3" xfId="45124"/>
    <cellStyle name="Percent 2 2 5 3 2" xfId="45125"/>
    <cellStyle name="Percent 2 2 5 3 2 2" xfId="45126"/>
    <cellStyle name="Percent 2 2 5 3 2 3" xfId="45127"/>
    <cellStyle name="Percent 2 2 5 3 3" xfId="45128"/>
    <cellStyle name="Percent 2 2 5 3 3 2" xfId="45129"/>
    <cellStyle name="Percent 2 2 5 3 3 3" xfId="45130"/>
    <cellStyle name="Percent 2 2 5 3 4" xfId="45131"/>
    <cellStyle name="Percent 2 2 5 3 4 2" xfId="45132"/>
    <cellStyle name="Percent 2 2 5 3 4 3" xfId="45133"/>
    <cellStyle name="Percent 2 2 5 3 5" xfId="45134"/>
    <cellStyle name="Percent 2 2 5 3 5 2" xfId="45135"/>
    <cellStyle name="Percent 2 2 5 3 5 3" xfId="45136"/>
    <cellStyle name="Percent 2 2 5 3 6" xfId="45137"/>
    <cellStyle name="Percent 2 2 5 3 7" xfId="45138"/>
    <cellStyle name="Percent 2 2 5 4" xfId="45139"/>
    <cellStyle name="Percent 2 2 5 4 2" xfId="45140"/>
    <cellStyle name="Percent 2 2 5 4 2 2" xfId="45141"/>
    <cellStyle name="Percent 2 2 5 4 2 3" xfId="45142"/>
    <cellStyle name="Percent 2 2 5 4 3" xfId="45143"/>
    <cellStyle name="Percent 2 2 5 4 3 2" xfId="45144"/>
    <cellStyle name="Percent 2 2 5 4 3 3" xfId="45145"/>
    <cellStyle name="Percent 2 2 5 4 4" xfId="45146"/>
    <cellStyle name="Percent 2 2 5 4 4 2" xfId="45147"/>
    <cellStyle name="Percent 2 2 5 4 4 3" xfId="45148"/>
    <cellStyle name="Percent 2 2 5 4 5" xfId="45149"/>
    <cellStyle name="Percent 2 2 5 4 5 2" xfId="45150"/>
    <cellStyle name="Percent 2 2 5 4 5 3" xfId="45151"/>
    <cellStyle name="Percent 2 2 5 4 6" xfId="45152"/>
    <cellStyle name="Percent 2 2 5 4 7" xfId="45153"/>
    <cellStyle name="Percent 2 2 5 5" xfId="45154"/>
    <cellStyle name="Percent 2 2 5 5 2" xfId="45155"/>
    <cellStyle name="Percent 2 2 5 5 2 2" xfId="45156"/>
    <cellStyle name="Percent 2 2 5 5 2 3" xfId="45157"/>
    <cellStyle name="Percent 2 2 5 5 3" xfId="45158"/>
    <cellStyle name="Percent 2 2 5 5 3 2" xfId="45159"/>
    <cellStyle name="Percent 2 2 5 5 3 3" xfId="45160"/>
    <cellStyle name="Percent 2 2 5 5 4" xfId="45161"/>
    <cellStyle name="Percent 2 2 5 5 4 2" xfId="45162"/>
    <cellStyle name="Percent 2 2 5 5 4 3" xfId="45163"/>
    <cellStyle name="Percent 2 2 5 5 5" xfId="45164"/>
    <cellStyle name="Percent 2 2 5 5 5 2" xfId="45165"/>
    <cellStyle name="Percent 2 2 5 5 5 3" xfId="45166"/>
    <cellStyle name="Percent 2 2 5 5 6" xfId="45167"/>
    <cellStyle name="Percent 2 2 5 5 7" xfId="45168"/>
    <cellStyle name="Percent 2 2 5 6" xfId="45169"/>
    <cellStyle name="Percent 2 2 5 6 2" xfId="45170"/>
    <cellStyle name="Percent 2 2 5 6 3" xfId="45171"/>
    <cellStyle name="Percent 2 2 5 7" xfId="45172"/>
    <cellStyle name="Percent 2 2 5 7 2" xfId="45173"/>
    <cellStyle name="Percent 2 2 5 7 3" xfId="45174"/>
    <cellStyle name="Percent 2 2 5 8" xfId="45175"/>
    <cellStyle name="Percent 2 2 5 8 2" xfId="45176"/>
    <cellStyle name="Percent 2 2 5 8 3" xfId="45177"/>
    <cellStyle name="Percent 2 2 5 9" xfId="45178"/>
    <cellStyle name="Percent 2 2 5 9 2" xfId="45179"/>
    <cellStyle name="Percent 2 2 5 9 3" xfId="45180"/>
    <cellStyle name="Percent 2 2 6" xfId="1349"/>
    <cellStyle name="Percent 2 2 6 2" xfId="45181"/>
    <cellStyle name="Percent 2 2 6 2 2" xfId="45182"/>
    <cellStyle name="Percent 2 2 6 2 2 2" xfId="45183"/>
    <cellStyle name="Percent 2 2 6 2 2 3" xfId="45184"/>
    <cellStyle name="Percent 2 2 6 2 3" xfId="45185"/>
    <cellStyle name="Percent 2 2 6 2 3 2" xfId="45186"/>
    <cellStyle name="Percent 2 2 6 2 3 3" xfId="45187"/>
    <cellStyle name="Percent 2 2 6 2 4" xfId="45188"/>
    <cellStyle name="Percent 2 2 6 2 4 2" xfId="45189"/>
    <cellStyle name="Percent 2 2 6 2 4 3" xfId="45190"/>
    <cellStyle name="Percent 2 2 6 2 5" xfId="45191"/>
    <cellStyle name="Percent 2 2 6 2 5 2" xfId="45192"/>
    <cellStyle name="Percent 2 2 6 2 5 3" xfId="45193"/>
    <cellStyle name="Percent 2 2 6 2 6" xfId="45194"/>
    <cellStyle name="Percent 2 2 6 2 7" xfId="45195"/>
    <cellStyle name="Percent 2 2 6 3" xfId="45196"/>
    <cellStyle name="Percent 2 2 6 3 2" xfId="45197"/>
    <cellStyle name="Percent 2 2 6 3 3" xfId="45198"/>
    <cellStyle name="Percent 2 2 6 4" xfId="45199"/>
    <cellStyle name="Percent 2 2 6 4 2" xfId="45200"/>
    <cellStyle name="Percent 2 2 6 4 3" xfId="45201"/>
    <cellStyle name="Percent 2 2 6 5" xfId="45202"/>
    <cellStyle name="Percent 2 2 6 5 2" xfId="45203"/>
    <cellStyle name="Percent 2 2 6 5 3" xfId="45204"/>
    <cellStyle name="Percent 2 2 6 6" xfId="45205"/>
    <cellStyle name="Percent 2 2 6 6 2" xfId="45206"/>
    <cellStyle name="Percent 2 2 6 6 3" xfId="45207"/>
    <cellStyle name="Percent 2 2 6 7" xfId="45208"/>
    <cellStyle name="Percent 2 2 6 8" xfId="45209"/>
    <cellStyle name="Percent 2 2 7" xfId="1519"/>
    <cellStyle name="Percent 2 2 7 2" xfId="45211"/>
    <cellStyle name="Percent 2 2 7 2 2" xfId="45212"/>
    <cellStyle name="Percent 2 2 7 2 2 2" xfId="45213"/>
    <cellStyle name="Percent 2 2 7 2 2 3" xfId="45214"/>
    <cellStyle name="Percent 2 2 7 2 3" xfId="45215"/>
    <cellStyle name="Percent 2 2 7 2 3 2" xfId="45216"/>
    <cellStyle name="Percent 2 2 7 2 3 3" xfId="45217"/>
    <cellStyle name="Percent 2 2 7 2 4" xfId="45218"/>
    <cellStyle name="Percent 2 2 7 2 4 2" xfId="45219"/>
    <cellStyle name="Percent 2 2 7 2 4 3" xfId="45220"/>
    <cellStyle name="Percent 2 2 7 2 5" xfId="45221"/>
    <cellStyle name="Percent 2 2 7 2 5 2" xfId="45222"/>
    <cellStyle name="Percent 2 2 7 2 5 3" xfId="45223"/>
    <cellStyle name="Percent 2 2 7 2 6" xfId="45224"/>
    <cellStyle name="Percent 2 2 7 2 7" xfId="45225"/>
    <cellStyle name="Percent 2 2 7 3" xfId="45226"/>
    <cellStyle name="Percent 2 2 7 3 2" xfId="45227"/>
    <cellStyle name="Percent 2 2 7 3 3" xfId="45228"/>
    <cellStyle name="Percent 2 2 7 4" xfId="45229"/>
    <cellStyle name="Percent 2 2 7 4 2" xfId="45230"/>
    <cellStyle name="Percent 2 2 7 4 3" xfId="45231"/>
    <cellStyle name="Percent 2 2 7 5" xfId="45232"/>
    <cellStyle name="Percent 2 2 7 5 2" xfId="45233"/>
    <cellStyle name="Percent 2 2 7 5 3" xfId="45234"/>
    <cellStyle name="Percent 2 2 7 6" xfId="45235"/>
    <cellStyle name="Percent 2 2 7 6 2" xfId="45236"/>
    <cellStyle name="Percent 2 2 7 6 3" xfId="45237"/>
    <cellStyle name="Percent 2 2 7 7" xfId="45238"/>
    <cellStyle name="Percent 2 2 7 8" xfId="45239"/>
    <cellStyle name="Percent 2 2 7 9" xfId="45210"/>
    <cellStyle name="Percent 2 2 8" xfId="45240"/>
    <cellStyle name="Percent 2 2 8 2" xfId="45241"/>
    <cellStyle name="Percent 2 2 8 2 2" xfId="45242"/>
    <cellStyle name="Percent 2 2 8 2 2 2" xfId="45243"/>
    <cellStyle name="Percent 2 2 8 2 2 3" xfId="45244"/>
    <cellStyle name="Percent 2 2 8 2 3" xfId="45245"/>
    <cellStyle name="Percent 2 2 8 2 3 2" xfId="45246"/>
    <cellStyle name="Percent 2 2 8 2 3 3" xfId="45247"/>
    <cellStyle name="Percent 2 2 8 2 4" xfId="45248"/>
    <cellStyle name="Percent 2 2 8 2 4 2" xfId="45249"/>
    <cellStyle name="Percent 2 2 8 2 4 3" xfId="45250"/>
    <cellStyle name="Percent 2 2 8 2 5" xfId="45251"/>
    <cellStyle name="Percent 2 2 8 2 5 2" xfId="45252"/>
    <cellStyle name="Percent 2 2 8 2 5 3" xfId="45253"/>
    <cellStyle name="Percent 2 2 8 2 6" xfId="45254"/>
    <cellStyle name="Percent 2 2 8 2 7" xfId="45255"/>
    <cellStyle name="Percent 2 2 8 3" xfId="45256"/>
    <cellStyle name="Percent 2 2 8 3 2" xfId="45257"/>
    <cellStyle name="Percent 2 2 8 3 3" xfId="45258"/>
    <cellStyle name="Percent 2 2 8 4" xfId="45259"/>
    <cellStyle name="Percent 2 2 8 4 2" xfId="45260"/>
    <cellStyle name="Percent 2 2 8 4 3" xfId="45261"/>
    <cellStyle name="Percent 2 2 8 5" xfId="45262"/>
    <cellStyle name="Percent 2 2 8 5 2" xfId="45263"/>
    <cellStyle name="Percent 2 2 8 5 3" xfId="45264"/>
    <cellStyle name="Percent 2 2 8 6" xfId="45265"/>
    <cellStyle name="Percent 2 2 8 6 2" xfId="45266"/>
    <cellStyle name="Percent 2 2 8 6 3" xfId="45267"/>
    <cellStyle name="Percent 2 2 8 7" xfId="45268"/>
    <cellStyle name="Percent 2 2 8 8" xfId="45269"/>
    <cellStyle name="Percent 2 2 9" xfId="45270"/>
    <cellStyle name="Percent 2 2 9 2" xfId="45271"/>
    <cellStyle name="Percent 2 2 9 2 2" xfId="45272"/>
    <cellStyle name="Percent 2 2 9 2 3" xfId="45273"/>
    <cellStyle name="Percent 2 2 9 3" xfId="45274"/>
    <cellStyle name="Percent 2 2 9 3 2" xfId="45275"/>
    <cellStyle name="Percent 2 2 9 3 3" xfId="45276"/>
    <cellStyle name="Percent 2 2 9 4" xfId="45277"/>
    <cellStyle name="Percent 2 2 9 4 2" xfId="45278"/>
    <cellStyle name="Percent 2 2 9 4 3" xfId="45279"/>
    <cellStyle name="Percent 2 2 9 5" xfId="45280"/>
    <cellStyle name="Percent 2 2 9 5 2" xfId="45281"/>
    <cellStyle name="Percent 2 2 9 5 3" xfId="45282"/>
    <cellStyle name="Percent 2 2 9 6" xfId="45283"/>
    <cellStyle name="Percent 2 2 9 7" xfId="45284"/>
    <cellStyle name="Percent 2 20" xfId="45285"/>
    <cellStyle name="Percent 2 21" xfId="45286"/>
    <cellStyle name="Percent 2 3" xfId="1350"/>
    <cellStyle name="Percent 2 3 10" xfId="45288"/>
    <cellStyle name="Percent 2 3 10 2" xfId="45289"/>
    <cellStyle name="Percent 2 3 10 2 2" xfId="45290"/>
    <cellStyle name="Percent 2 3 10 2 3" xfId="45291"/>
    <cellStyle name="Percent 2 3 10 3" xfId="45292"/>
    <cellStyle name="Percent 2 3 10 3 2" xfId="45293"/>
    <cellStyle name="Percent 2 3 10 3 3" xfId="45294"/>
    <cellStyle name="Percent 2 3 10 4" xfId="45295"/>
    <cellStyle name="Percent 2 3 10 4 2" xfId="45296"/>
    <cellStyle name="Percent 2 3 10 4 3" xfId="45297"/>
    <cellStyle name="Percent 2 3 10 5" xfId="45298"/>
    <cellStyle name="Percent 2 3 10 5 2" xfId="45299"/>
    <cellStyle name="Percent 2 3 10 5 3" xfId="45300"/>
    <cellStyle name="Percent 2 3 10 6" xfId="45301"/>
    <cellStyle name="Percent 2 3 10 7" xfId="45302"/>
    <cellStyle name="Percent 2 3 11" xfId="45303"/>
    <cellStyle name="Percent 2 3 11 2" xfId="45304"/>
    <cellStyle name="Percent 2 3 11 3" xfId="45305"/>
    <cellStyle name="Percent 2 3 12" xfId="45306"/>
    <cellStyle name="Percent 2 3 12 2" xfId="45307"/>
    <cellStyle name="Percent 2 3 12 3" xfId="45308"/>
    <cellStyle name="Percent 2 3 13" xfId="45309"/>
    <cellStyle name="Percent 2 3 13 2" xfId="45310"/>
    <cellStyle name="Percent 2 3 13 3" xfId="45311"/>
    <cellStyle name="Percent 2 3 14" xfId="45312"/>
    <cellStyle name="Percent 2 3 14 2" xfId="45313"/>
    <cellStyle name="Percent 2 3 14 3" xfId="45314"/>
    <cellStyle name="Percent 2 3 15" xfId="45315"/>
    <cellStyle name="Percent 2 3 16" xfId="45316"/>
    <cellStyle name="Percent 2 3 17" xfId="45287"/>
    <cellStyle name="Percent 2 3 2" xfId="45317"/>
    <cellStyle name="Percent 2 3 2 10" xfId="45318"/>
    <cellStyle name="Percent 2 3 2 10 2" xfId="45319"/>
    <cellStyle name="Percent 2 3 2 10 3" xfId="45320"/>
    <cellStyle name="Percent 2 3 2 11" xfId="45321"/>
    <cellStyle name="Percent 2 3 2 11 2" xfId="45322"/>
    <cellStyle name="Percent 2 3 2 11 3" xfId="45323"/>
    <cellStyle name="Percent 2 3 2 12" xfId="45324"/>
    <cellStyle name="Percent 2 3 2 12 2" xfId="45325"/>
    <cellStyle name="Percent 2 3 2 12 3" xfId="45326"/>
    <cellStyle name="Percent 2 3 2 13" xfId="45327"/>
    <cellStyle name="Percent 2 3 2 13 2" xfId="45328"/>
    <cellStyle name="Percent 2 3 2 13 3" xfId="45329"/>
    <cellStyle name="Percent 2 3 2 14" xfId="45330"/>
    <cellStyle name="Percent 2 3 2 15" xfId="45331"/>
    <cellStyle name="Percent 2 3 2 2" xfId="45332"/>
    <cellStyle name="Percent 2 3 2 2 10" xfId="45333"/>
    <cellStyle name="Percent 2 3 2 2 10 2" xfId="45334"/>
    <cellStyle name="Percent 2 3 2 2 10 3" xfId="45335"/>
    <cellStyle name="Percent 2 3 2 2 11" xfId="45336"/>
    <cellStyle name="Percent 2 3 2 2 11 2" xfId="45337"/>
    <cellStyle name="Percent 2 3 2 2 11 3" xfId="45338"/>
    <cellStyle name="Percent 2 3 2 2 12" xfId="45339"/>
    <cellStyle name="Percent 2 3 2 2 12 2" xfId="45340"/>
    <cellStyle name="Percent 2 3 2 2 12 3" xfId="45341"/>
    <cellStyle name="Percent 2 3 2 2 13" xfId="45342"/>
    <cellStyle name="Percent 2 3 2 2 14" xfId="45343"/>
    <cellStyle name="Percent 2 3 2 2 2" xfId="45344"/>
    <cellStyle name="Percent 2 3 2 2 2 10" xfId="45345"/>
    <cellStyle name="Percent 2 3 2 2 2 11" xfId="45346"/>
    <cellStyle name="Percent 2 3 2 2 2 2" xfId="45347"/>
    <cellStyle name="Percent 2 3 2 2 2 2 2" xfId="45348"/>
    <cellStyle name="Percent 2 3 2 2 2 2 2 2" xfId="45349"/>
    <cellStyle name="Percent 2 3 2 2 2 2 2 2 2" xfId="45350"/>
    <cellStyle name="Percent 2 3 2 2 2 2 2 2 3" xfId="45351"/>
    <cellStyle name="Percent 2 3 2 2 2 2 2 3" xfId="45352"/>
    <cellStyle name="Percent 2 3 2 2 2 2 2 3 2" xfId="45353"/>
    <cellStyle name="Percent 2 3 2 2 2 2 2 3 3" xfId="45354"/>
    <cellStyle name="Percent 2 3 2 2 2 2 2 4" xfId="45355"/>
    <cellStyle name="Percent 2 3 2 2 2 2 2 4 2" xfId="45356"/>
    <cellStyle name="Percent 2 3 2 2 2 2 2 4 3" xfId="45357"/>
    <cellStyle name="Percent 2 3 2 2 2 2 2 5" xfId="45358"/>
    <cellStyle name="Percent 2 3 2 2 2 2 2 5 2" xfId="45359"/>
    <cellStyle name="Percent 2 3 2 2 2 2 2 5 3" xfId="45360"/>
    <cellStyle name="Percent 2 3 2 2 2 2 2 6" xfId="45361"/>
    <cellStyle name="Percent 2 3 2 2 2 2 2 7" xfId="45362"/>
    <cellStyle name="Percent 2 3 2 2 2 2 3" xfId="45363"/>
    <cellStyle name="Percent 2 3 2 2 2 2 3 2" xfId="45364"/>
    <cellStyle name="Percent 2 3 2 2 2 2 3 3" xfId="45365"/>
    <cellStyle name="Percent 2 3 2 2 2 2 4" xfId="45366"/>
    <cellStyle name="Percent 2 3 2 2 2 2 4 2" xfId="45367"/>
    <cellStyle name="Percent 2 3 2 2 2 2 4 3" xfId="45368"/>
    <cellStyle name="Percent 2 3 2 2 2 2 5" xfId="45369"/>
    <cellStyle name="Percent 2 3 2 2 2 2 5 2" xfId="45370"/>
    <cellStyle name="Percent 2 3 2 2 2 2 5 3" xfId="45371"/>
    <cellStyle name="Percent 2 3 2 2 2 2 6" xfId="45372"/>
    <cellStyle name="Percent 2 3 2 2 2 2 6 2" xfId="45373"/>
    <cellStyle name="Percent 2 3 2 2 2 2 6 3" xfId="45374"/>
    <cellStyle name="Percent 2 3 2 2 2 2 7" xfId="45375"/>
    <cellStyle name="Percent 2 3 2 2 2 2 8" xfId="45376"/>
    <cellStyle name="Percent 2 3 2 2 2 3" xfId="45377"/>
    <cellStyle name="Percent 2 3 2 2 2 3 2" xfId="45378"/>
    <cellStyle name="Percent 2 3 2 2 2 3 2 2" xfId="45379"/>
    <cellStyle name="Percent 2 3 2 2 2 3 2 3" xfId="45380"/>
    <cellStyle name="Percent 2 3 2 2 2 3 3" xfId="45381"/>
    <cellStyle name="Percent 2 3 2 2 2 3 3 2" xfId="45382"/>
    <cellStyle name="Percent 2 3 2 2 2 3 3 3" xfId="45383"/>
    <cellStyle name="Percent 2 3 2 2 2 3 4" xfId="45384"/>
    <cellStyle name="Percent 2 3 2 2 2 3 4 2" xfId="45385"/>
    <cellStyle name="Percent 2 3 2 2 2 3 4 3" xfId="45386"/>
    <cellStyle name="Percent 2 3 2 2 2 3 5" xfId="45387"/>
    <cellStyle name="Percent 2 3 2 2 2 3 5 2" xfId="45388"/>
    <cellStyle name="Percent 2 3 2 2 2 3 5 3" xfId="45389"/>
    <cellStyle name="Percent 2 3 2 2 2 3 6" xfId="45390"/>
    <cellStyle name="Percent 2 3 2 2 2 3 7" xfId="45391"/>
    <cellStyle name="Percent 2 3 2 2 2 4" xfId="45392"/>
    <cellStyle name="Percent 2 3 2 2 2 4 2" xfId="45393"/>
    <cellStyle name="Percent 2 3 2 2 2 4 2 2" xfId="45394"/>
    <cellStyle name="Percent 2 3 2 2 2 4 2 3" xfId="45395"/>
    <cellStyle name="Percent 2 3 2 2 2 4 3" xfId="45396"/>
    <cellStyle name="Percent 2 3 2 2 2 4 3 2" xfId="45397"/>
    <cellStyle name="Percent 2 3 2 2 2 4 3 3" xfId="45398"/>
    <cellStyle name="Percent 2 3 2 2 2 4 4" xfId="45399"/>
    <cellStyle name="Percent 2 3 2 2 2 4 4 2" xfId="45400"/>
    <cellStyle name="Percent 2 3 2 2 2 4 4 3" xfId="45401"/>
    <cellStyle name="Percent 2 3 2 2 2 4 5" xfId="45402"/>
    <cellStyle name="Percent 2 3 2 2 2 4 5 2" xfId="45403"/>
    <cellStyle name="Percent 2 3 2 2 2 4 5 3" xfId="45404"/>
    <cellStyle name="Percent 2 3 2 2 2 4 6" xfId="45405"/>
    <cellStyle name="Percent 2 3 2 2 2 4 7" xfId="45406"/>
    <cellStyle name="Percent 2 3 2 2 2 5" xfId="45407"/>
    <cellStyle name="Percent 2 3 2 2 2 5 2" xfId="45408"/>
    <cellStyle name="Percent 2 3 2 2 2 5 2 2" xfId="45409"/>
    <cellStyle name="Percent 2 3 2 2 2 5 2 3" xfId="45410"/>
    <cellStyle name="Percent 2 3 2 2 2 5 3" xfId="45411"/>
    <cellStyle name="Percent 2 3 2 2 2 5 3 2" xfId="45412"/>
    <cellStyle name="Percent 2 3 2 2 2 5 3 3" xfId="45413"/>
    <cellStyle name="Percent 2 3 2 2 2 5 4" xfId="45414"/>
    <cellStyle name="Percent 2 3 2 2 2 5 4 2" xfId="45415"/>
    <cellStyle name="Percent 2 3 2 2 2 5 4 3" xfId="45416"/>
    <cellStyle name="Percent 2 3 2 2 2 5 5" xfId="45417"/>
    <cellStyle name="Percent 2 3 2 2 2 5 5 2" xfId="45418"/>
    <cellStyle name="Percent 2 3 2 2 2 5 5 3" xfId="45419"/>
    <cellStyle name="Percent 2 3 2 2 2 5 6" xfId="45420"/>
    <cellStyle name="Percent 2 3 2 2 2 5 7" xfId="45421"/>
    <cellStyle name="Percent 2 3 2 2 2 6" xfId="45422"/>
    <cellStyle name="Percent 2 3 2 2 2 6 2" xfId="45423"/>
    <cellStyle name="Percent 2 3 2 2 2 6 3" xfId="45424"/>
    <cellStyle name="Percent 2 3 2 2 2 7" xfId="45425"/>
    <cellStyle name="Percent 2 3 2 2 2 7 2" xfId="45426"/>
    <cellStyle name="Percent 2 3 2 2 2 7 3" xfId="45427"/>
    <cellStyle name="Percent 2 3 2 2 2 8" xfId="45428"/>
    <cellStyle name="Percent 2 3 2 2 2 8 2" xfId="45429"/>
    <cellStyle name="Percent 2 3 2 2 2 8 3" xfId="45430"/>
    <cellStyle name="Percent 2 3 2 2 2 9" xfId="45431"/>
    <cellStyle name="Percent 2 3 2 2 2 9 2" xfId="45432"/>
    <cellStyle name="Percent 2 3 2 2 2 9 3" xfId="45433"/>
    <cellStyle name="Percent 2 3 2 2 3" xfId="45434"/>
    <cellStyle name="Percent 2 3 2 2 3 2" xfId="45435"/>
    <cellStyle name="Percent 2 3 2 2 3 2 2" xfId="45436"/>
    <cellStyle name="Percent 2 3 2 2 3 2 2 2" xfId="45437"/>
    <cellStyle name="Percent 2 3 2 2 3 2 2 3" xfId="45438"/>
    <cellStyle name="Percent 2 3 2 2 3 2 3" xfId="45439"/>
    <cellStyle name="Percent 2 3 2 2 3 2 3 2" xfId="45440"/>
    <cellStyle name="Percent 2 3 2 2 3 2 3 3" xfId="45441"/>
    <cellStyle name="Percent 2 3 2 2 3 2 4" xfId="45442"/>
    <cellStyle name="Percent 2 3 2 2 3 2 4 2" xfId="45443"/>
    <cellStyle name="Percent 2 3 2 2 3 2 4 3" xfId="45444"/>
    <cellStyle name="Percent 2 3 2 2 3 2 5" xfId="45445"/>
    <cellStyle name="Percent 2 3 2 2 3 2 5 2" xfId="45446"/>
    <cellStyle name="Percent 2 3 2 2 3 2 5 3" xfId="45447"/>
    <cellStyle name="Percent 2 3 2 2 3 2 6" xfId="45448"/>
    <cellStyle name="Percent 2 3 2 2 3 2 7" xfId="45449"/>
    <cellStyle name="Percent 2 3 2 2 3 3" xfId="45450"/>
    <cellStyle name="Percent 2 3 2 2 3 3 2" xfId="45451"/>
    <cellStyle name="Percent 2 3 2 2 3 3 3" xfId="45452"/>
    <cellStyle name="Percent 2 3 2 2 3 4" xfId="45453"/>
    <cellStyle name="Percent 2 3 2 2 3 4 2" xfId="45454"/>
    <cellStyle name="Percent 2 3 2 2 3 4 3" xfId="45455"/>
    <cellStyle name="Percent 2 3 2 2 3 5" xfId="45456"/>
    <cellStyle name="Percent 2 3 2 2 3 5 2" xfId="45457"/>
    <cellStyle name="Percent 2 3 2 2 3 5 3" xfId="45458"/>
    <cellStyle name="Percent 2 3 2 2 3 6" xfId="45459"/>
    <cellStyle name="Percent 2 3 2 2 3 6 2" xfId="45460"/>
    <cellStyle name="Percent 2 3 2 2 3 6 3" xfId="45461"/>
    <cellStyle name="Percent 2 3 2 2 3 7" xfId="45462"/>
    <cellStyle name="Percent 2 3 2 2 3 8" xfId="45463"/>
    <cellStyle name="Percent 2 3 2 2 4" xfId="45464"/>
    <cellStyle name="Percent 2 3 2 2 4 2" xfId="45465"/>
    <cellStyle name="Percent 2 3 2 2 4 2 2" xfId="45466"/>
    <cellStyle name="Percent 2 3 2 2 4 2 2 2" xfId="45467"/>
    <cellStyle name="Percent 2 3 2 2 4 2 2 3" xfId="45468"/>
    <cellStyle name="Percent 2 3 2 2 4 2 3" xfId="45469"/>
    <cellStyle name="Percent 2 3 2 2 4 2 3 2" xfId="45470"/>
    <cellStyle name="Percent 2 3 2 2 4 2 3 3" xfId="45471"/>
    <cellStyle name="Percent 2 3 2 2 4 2 4" xfId="45472"/>
    <cellStyle name="Percent 2 3 2 2 4 2 4 2" xfId="45473"/>
    <cellStyle name="Percent 2 3 2 2 4 2 4 3" xfId="45474"/>
    <cellStyle name="Percent 2 3 2 2 4 2 5" xfId="45475"/>
    <cellStyle name="Percent 2 3 2 2 4 2 5 2" xfId="45476"/>
    <cellStyle name="Percent 2 3 2 2 4 2 5 3" xfId="45477"/>
    <cellStyle name="Percent 2 3 2 2 4 2 6" xfId="45478"/>
    <cellStyle name="Percent 2 3 2 2 4 2 7" xfId="45479"/>
    <cellStyle name="Percent 2 3 2 2 4 3" xfId="45480"/>
    <cellStyle name="Percent 2 3 2 2 4 3 2" xfId="45481"/>
    <cellStyle name="Percent 2 3 2 2 4 3 3" xfId="45482"/>
    <cellStyle name="Percent 2 3 2 2 4 4" xfId="45483"/>
    <cellStyle name="Percent 2 3 2 2 4 4 2" xfId="45484"/>
    <cellStyle name="Percent 2 3 2 2 4 4 3" xfId="45485"/>
    <cellStyle name="Percent 2 3 2 2 4 5" xfId="45486"/>
    <cellStyle name="Percent 2 3 2 2 4 5 2" xfId="45487"/>
    <cellStyle name="Percent 2 3 2 2 4 5 3" xfId="45488"/>
    <cellStyle name="Percent 2 3 2 2 4 6" xfId="45489"/>
    <cellStyle name="Percent 2 3 2 2 4 6 2" xfId="45490"/>
    <cellStyle name="Percent 2 3 2 2 4 6 3" xfId="45491"/>
    <cellStyle name="Percent 2 3 2 2 4 7" xfId="45492"/>
    <cellStyle name="Percent 2 3 2 2 4 8" xfId="45493"/>
    <cellStyle name="Percent 2 3 2 2 5" xfId="45494"/>
    <cellStyle name="Percent 2 3 2 2 5 2" xfId="45495"/>
    <cellStyle name="Percent 2 3 2 2 5 2 2" xfId="45496"/>
    <cellStyle name="Percent 2 3 2 2 5 2 3" xfId="45497"/>
    <cellStyle name="Percent 2 3 2 2 5 3" xfId="45498"/>
    <cellStyle name="Percent 2 3 2 2 5 3 2" xfId="45499"/>
    <cellStyle name="Percent 2 3 2 2 5 3 3" xfId="45500"/>
    <cellStyle name="Percent 2 3 2 2 5 4" xfId="45501"/>
    <cellStyle name="Percent 2 3 2 2 5 4 2" xfId="45502"/>
    <cellStyle name="Percent 2 3 2 2 5 4 3" xfId="45503"/>
    <cellStyle name="Percent 2 3 2 2 5 5" xfId="45504"/>
    <cellStyle name="Percent 2 3 2 2 5 5 2" xfId="45505"/>
    <cellStyle name="Percent 2 3 2 2 5 5 3" xfId="45506"/>
    <cellStyle name="Percent 2 3 2 2 5 6" xfId="45507"/>
    <cellStyle name="Percent 2 3 2 2 5 7" xfId="45508"/>
    <cellStyle name="Percent 2 3 2 2 6" xfId="45509"/>
    <cellStyle name="Percent 2 3 2 2 6 2" xfId="45510"/>
    <cellStyle name="Percent 2 3 2 2 6 2 2" xfId="45511"/>
    <cellStyle name="Percent 2 3 2 2 6 2 3" xfId="45512"/>
    <cellStyle name="Percent 2 3 2 2 6 3" xfId="45513"/>
    <cellStyle name="Percent 2 3 2 2 6 3 2" xfId="45514"/>
    <cellStyle name="Percent 2 3 2 2 6 3 3" xfId="45515"/>
    <cellStyle name="Percent 2 3 2 2 6 4" xfId="45516"/>
    <cellStyle name="Percent 2 3 2 2 6 4 2" xfId="45517"/>
    <cellStyle name="Percent 2 3 2 2 6 4 3" xfId="45518"/>
    <cellStyle name="Percent 2 3 2 2 6 5" xfId="45519"/>
    <cellStyle name="Percent 2 3 2 2 6 5 2" xfId="45520"/>
    <cellStyle name="Percent 2 3 2 2 6 5 3" xfId="45521"/>
    <cellStyle name="Percent 2 3 2 2 6 6" xfId="45522"/>
    <cellStyle name="Percent 2 3 2 2 6 7" xfId="45523"/>
    <cellStyle name="Percent 2 3 2 2 7" xfId="45524"/>
    <cellStyle name="Percent 2 3 2 2 7 2" xfId="45525"/>
    <cellStyle name="Percent 2 3 2 2 7 2 2" xfId="45526"/>
    <cellStyle name="Percent 2 3 2 2 7 2 3" xfId="45527"/>
    <cellStyle name="Percent 2 3 2 2 7 3" xfId="45528"/>
    <cellStyle name="Percent 2 3 2 2 7 3 2" xfId="45529"/>
    <cellStyle name="Percent 2 3 2 2 7 3 3" xfId="45530"/>
    <cellStyle name="Percent 2 3 2 2 7 4" xfId="45531"/>
    <cellStyle name="Percent 2 3 2 2 7 4 2" xfId="45532"/>
    <cellStyle name="Percent 2 3 2 2 7 4 3" xfId="45533"/>
    <cellStyle name="Percent 2 3 2 2 7 5" xfId="45534"/>
    <cellStyle name="Percent 2 3 2 2 7 5 2" xfId="45535"/>
    <cellStyle name="Percent 2 3 2 2 7 5 3" xfId="45536"/>
    <cellStyle name="Percent 2 3 2 2 7 6" xfId="45537"/>
    <cellStyle name="Percent 2 3 2 2 7 7" xfId="45538"/>
    <cellStyle name="Percent 2 3 2 2 8" xfId="45539"/>
    <cellStyle name="Percent 2 3 2 2 8 2" xfId="45540"/>
    <cellStyle name="Percent 2 3 2 2 8 2 2" xfId="45541"/>
    <cellStyle name="Percent 2 3 2 2 8 2 3" xfId="45542"/>
    <cellStyle name="Percent 2 3 2 2 8 3" xfId="45543"/>
    <cellStyle name="Percent 2 3 2 2 8 3 2" xfId="45544"/>
    <cellStyle name="Percent 2 3 2 2 8 3 3" xfId="45545"/>
    <cellStyle name="Percent 2 3 2 2 8 4" xfId="45546"/>
    <cellStyle name="Percent 2 3 2 2 8 4 2" xfId="45547"/>
    <cellStyle name="Percent 2 3 2 2 8 4 3" xfId="45548"/>
    <cellStyle name="Percent 2 3 2 2 8 5" xfId="45549"/>
    <cellStyle name="Percent 2 3 2 2 8 5 2" xfId="45550"/>
    <cellStyle name="Percent 2 3 2 2 8 5 3" xfId="45551"/>
    <cellStyle name="Percent 2 3 2 2 8 6" xfId="45552"/>
    <cellStyle name="Percent 2 3 2 2 8 7" xfId="45553"/>
    <cellStyle name="Percent 2 3 2 2 9" xfId="45554"/>
    <cellStyle name="Percent 2 3 2 2 9 2" xfId="45555"/>
    <cellStyle name="Percent 2 3 2 2 9 3" xfId="45556"/>
    <cellStyle name="Percent 2 3 2 3" xfId="45557"/>
    <cellStyle name="Percent 2 3 2 3 10" xfId="45558"/>
    <cellStyle name="Percent 2 3 2 3 11" xfId="45559"/>
    <cellStyle name="Percent 2 3 2 3 2" xfId="45560"/>
    <cellStyle name="Percent 2 3 2 3 2 2" xfId="45561"/>
    <cellStyle name="Percent 2 3 2 3 2 2 2" xfId="45562"/>
    <cellStyle name="Percent 2 3 2 3 2 2 2 2" xfId="45563"/>
    <cellStyle name="Percent 2 3 2 3 2 2 2 3" xfId="45564"/>
    <cellStyle name="Percent 2 3 2 3 2 2 3" xfId="45565"/>
    <cellStyle name="Percent 2 3 2 3 2 2 3 2" xfId="45566"/>
    <cellStyle name="Percent 2 3 2 3 2 2 3 3" xfId="45567"/>
    <cellStyle name="Percent 2 3 2 3 2 2 4" xfId="45568"/>
    <cellStyle name="Percent 2 3 2 3 2 2 4 2" xfId="45569"/>
    <cellStyle name="Percent 2 3 2 3 2 2 4 3" xfId="45570"/>
    <cellStyle name="Percent 2 3 2 3 2 2 5" xfId="45571"/>
    <cellStyle name="Percent 2 3 2 3 2 2 5 2" xfId="45572"/>
    <cellStyle name="Percent 2 3 2 3 2 2 5 3" xfId="45573"/>
    <cellStyle name="Percent 2 3 2 3 2 2 6" xfId="45574"/>
    <cellStyle name="Percent 2 3 2 3 2 2 7" xfId="45575"/>
    <cellStyle name="Percent 2 3 2 3 2 3" xfId="45576"/>
    <cellStyle name="Percent 2 3 2 3 2 3 2" xfId="45577"/>
    <cellStyle name="Percent 2 3 2 3 2 3 3" xfId="45578"/>
    <cellStyle name="Percent 2 3 2 3 2 4" xfId="45579"/>
    <cellStyle name="Percent 2 3 2 3 2 4 2" xfId="45580"/>
    <cellStyle name="Percent 2 3 2 3 2 4 3" xfId="45581"/>
    <cellStyle name="Percent 2 3 2 3 2 5" xfId="45582"/>
    <cellStyle name="Percent 2 3 2 3 2 5 2" xfId="45583"/>
    <cellStyle name="Percent 2 3 2 3 2 5 3" xfId="45584"/>
    <cellStyle name="Percent 2 3 2 3 2 6" xfId="45585"/>
    <cellStyle name="Percent 2 3 2 3 2 6 2" xfId="45586"/>
    <cellStyle name="Percent 2 3 2 3 2 6 3" xfId="45587"/>
    <cellStyle name="Percent 2 3 2 3 2 7" xfId="45588"/>
    <cellStyle name="Percent 2 3 2 3 2 8" xfId="45589"/>
    <cellStyle name="Percent 2 3 2 3 3" xfId="45590"/>
    <cellStyle name="Percent 2 3 2 3 3 2" xfId="45591"/>
    <cellStyle name="Percent 2 3 2 3 3 2 2" xfId="45592"/>
    <cellStyle name="Percent 2 3 2 3 3 2 3" xfId="45593"/>
    <cellStyle name="Percent 2 3 2 3 3 3" xfId="45594"/>
    <cellStyle name="Percent 2 3 2 3 3 3 2" xfId="45595"/>
    <cellStyle name="Percent 2 3 2 3 3 3 3" xfId="45596"/>
    <cellStyle name="Percent 2 3 2 3 3 4" xfId="45597"/>
    <cellStyle name="Percent 2 3 2 3 3 4 2" xfId="45598"/>
    <cellStyle name="Percent 2 3 2 3 3 4 3" xfId="45599"/>
    <cellStyle name="Percent 2 3 2 3 3 5" xfId="45600"/>
    <cellStyle name="Percent 2 3 2 3 3 5 2" xfId="45601"/>
    <cellStyle name="Percent 2 3 2 3 3 5 3" xfId="45602"/>
    <cellStyle name="Percent 2 3 2 3 3 6" xfId="45603"/>
    <cellStyle name="Percent 2 3 2 3 3 7" xfId="45604"/>
    <cellStyle name="Percent 2 3 2 3 4" xfId="45605"/>
    <cellStyle name="Percent 2 3 2 3 4 2" xfId="45606"/>
    <cellStyle name="Percent 2 3 2 3 4 2 2" xfId="45607"/>
    <cellStyle name="Percent 2 3 2 3 4 2 3" xfId="45608"/>
    <cellStyle name="Percent 2 3 2 3 4 3" xfId="45609"/>
    <cellStyle name="Percent 2 3 2 3 4 3 2" xfId="45610"/>
    <cellStyle name="Percent 2 3 2 3 4 3 3" xfId="45611"/>
    <cellStyle name="Percent 2 3 2 3 4 4" xfId="45612"/>
    <cellStyle name="Percent 2 3 2 3 4 4 2" xfId="45613"/>
    <cellStyle name="Percent 2 3 2 3 4 4 3" xfId="45614"/>
    <cellStyle name="Percent 2 3 2 3 4 5" xfId="45615"/>
    <cellStyle name="Percent 2 3 2 3 4 5 2" xfId="45616"/>
    <cellStyle name="Percent 2 3 2 3 4 5 3" xfId="45617"/>
    <cellStyle name="Percent 2 3 2 3 4 6" xfId="45618"/>
    <cellStyle name="Percent 2 3 2 3 4 7" xfId="45619"/>
    <cellStyle name="Percent 2 3 2 3 5" xfId="45620"/>
    <cellStyle name="Percent 2 3 2 3 5 2" xfId="45621"/>
    <cellStyle name="Percent 2 3 2 3 5 2 2" xfId="45622"/>
    <cellStyle name="Percent 2 3 2 3 5 2 3" xfId="45623"/>
    <cellStyle name="Percent 2 3 2 3 5 3" xfId="45624"/>
    <cellStyle name="Percent 2 3 2 3 5 3 2" xfId="45625"/>
    <cellStyle name="Percent 2 3 2 3 5 3 3" xfId="45626"/>
    <cellStyle name="Percent 2 3 2 3 5 4" xfId="45627"/>
    <cellStyle name="Percent 2 3 2 3 5 4 2" xfId="45628"/>
    <cellStyle name="Percent 2 3 2 3 5 4 3" xfId="45629"/>
    <cellStyle name="Percent 2 3 2 3 5 5" xfId="45630"/>
    <cellStyle name="Percent 2 3 2 3 5 5 2" xfId="45631"/>
    <cellStyle name="Percent 2 3 2 3 5 5 3" xfId="45632"/>
    <cellStyle name="Percent 2 3 2 3 5 6" xfId="45633"/>
    <cellStyle name="Percent 2 3 2 3 5 7" xfId="45634"/>
    <cellStyle name="Percent 2 3 2 3 6" xfId="45635"/>
    <cellStyle name="Percent 2 3 2 3 6 2" xfId="45636"/>
    <cellStyle name="Percent 2 3 2 3 6 3" xfId="45637"/>
    <cellStyle name="Percent 2 3 2 3 7" xfId="45638"/>
    <cellStyle name="Percent 2 3 2 3 7 2" xfId="45639"/>
    <cellStyle name="Percent 2 3 2 3 7 3" xfId="45640"/>
    <cellStyle name="Percent 2 3 2 3 8" xfId="45641"/>
    <cellStyle name="Percent 2 3 2 3 8 2" xfId="45642"/>
    <cellStyle name="Percent 2 3 2 3 8 3" xfId="45643"/>
    <cellStyle name="Percent 2 3 2 3 9" xfId="45644"/>
    <cellStyle name="Percent 2 3 2 3 9 2" xfId="45645"/>
    <cellStyle name="Percent 2 3 2 3 9 3" xfId="45646"/>
    <cellStyle name="Percent 2 3 2 4" xfId="45647"/>
    <cellStyle name="Percent 2 3 2 4 2" xfId="45648"/>
    <cellStyle name="Percent 2 3 2 4 2 2" xfId="45649"/>
    <cellStyle name="Percent 2 3 2 4 2 2 2" xfId="45650"/>
    <cellStyle name="Percent 2 3 2 4 2 2 3" xfId="45651"/>
    <cellStyle name="Percent 2 3 2 4 2 3" xfId="45652"/>
    <cellStyle name="Percent 2 3 2 4 2 3 2" xfId="45653"/>
    <cellStyle name="Percent 2 3 2 4 2 3 3" xfId="45654"/>
    <cellStyle name="Percent 2 3 2 4 2 4" xfId="45655"/>
    <cellStyle name="Percent 2 3 2 4 2 4 2" xfId="45656"/>
    <cellStyle name="Percent 2 3 2 4 2 4 3" xfId="45657"/>
    <cellStyle name="Percent 2 3 2 4 2 5" xfId="45658"/>
    <cellStyle name="Percent 2 3 2 4 2 5 2" xfId="45659"/>
    <cellStyle name="Percent 2 3 2 4 2 5 3" xfId="45660"/>
    <cellStyle name="Percent 2 3 2 4 2 6" xfId="45661"/>
    <cellStyle name="Percent 2 3 2 4 2 7" xfId="45662"/>
    <cellStyle name="Percent 2 3 2 4 3" xfId="45663"/>
    <cellStyle name="Percent 2 3 2 4 3 2" xfId="45664"/>
    <cellStyle name="Percent 2 3 2 4 3 3" xfId="45665"/>
    <cellStyle name="Percent 2 3 2 4 4" xfId="45666"/>
    <cellStyle name="Percent 2 3 2 4 4 2" xfId="45667"/>
    <cellStyle name="Percent 2 3 2 4 4 3" xfId="45668"/>
    <cellStyle name="Percent 2 3 2 4 5" xfId="45669"/>
    <cellStyle name="Percent 2 3 2 4 5 2" xfId="45670"/>
    <cellStyle name="Percent 2 3 2 4 5 3" xfId="45671"/>
    <cellStyle name="Percent 2 3 2 4 6" xfId="45672"/>
    <cellStyle name="Percent 2 3 2 4 6 2" xfId="45673"/>
    <cellStyle name="Percent 2 3 2 4 6 3" xfId="45674"/>
    <cellStyle name="Percent 2 3 2 4 7" xfId="45675"/>
    <cellStyle name="Percent 2 3 2 4 8" xfId="45676"/>
    <cellStyle name="Percent 2 3 2 5" xfId="45677"/>
    <cellStyle name="Percent 2 3 2 5 2" xfId="45678"/>
    <cellStyle name="Percent 2 3 2 5 2 2" xfId="45679"/>
    <cellStyle name="Percent 2 3 2 5 2 2 2" xfId="45680"/>
    <cellStyle name="Percent 2 3 2 5 2 2 3" xfId="45681"/>
    <cellStyle name="Percent 2 3 2 5 2 3" xfId="45682"/>
    <cellStyle name="Percent 2 3 2 5 2 3 2" xfId="45683"/>
    <cellStyle name="Percent 2 3 2 5 2 3 3" xfId="45684"/>
    <cellStyle name="Percent 2 3 2 5 2 4" xfId="45685"/>
    <cellStyle name="Percent 2 3 2 5 2 4 2" xfId="45686"/>
    <cellStyle name="Percent 2 3 2 5 2 4 3" xfId="45687"/>
    <cellStyle name="Percent 2 3 2 5 2 5" xfId="45688"/>
    <cellStyle name="Percent 2 3 2 5 2 5 2" xfId="45689"/>
    <cellStyle name="Percent 2 3 2 5 2 5 3" xfId="45690"/>
    <cellStyle name="Percent 2 3 2 5 2 6" xfId="45691"/>
    <cellStyle name="Percent 2 3 2 5 2 7" xfId="45692"/>
    <cellStyle name="Percent 2 3 2 5 3" xfId="45693"/>
    <cellStyle name="Percent 2 3 2 5 3 2" xfId="45694"/>
    <cellStyle name="Percent 2 3 2 5 3 3" xfId="45695"/>
    <cellStyle name="Percent 2 3 2 5 4" xfId="45696"/>
    <cellStyle name="Percent 2 3 2 5 4 2" xfId="45697"/>
    <cellStyle name="Percent 2 3 2 5 4 3" xfId="45698"/>
    <cellStyle name="Percent 2 3 2 5 5" xfId="45699"/>
    <cellStyle name="Percent 2 3 2 5 5 2" xfId="45700"/>
    <cellStyle name="Percent 2 3 2 5 5 3" xfId="45701"/>
    <cellStyle name="Percent 2 3 2 5 6" xfId="45702"/>
    <cellStyle name="Percent 2 3 2 5 6 2" xfId="45703"/>
    <cellStyle name="Percent 2 3 2 5 6 3" xfId="45704"/>
    <cellStyle name="Percent 2 3 2 5 7" xfId="45705"/>
    <cellStyle name="Percent 2 3 2 5 8" xfId="45706"/>
    <cellStyle name="Percent 2 3 2 6" xfId="45707"/>
    <cellStyle name="Percent 2 3 2 6 2" xfId="45708"/>
    <cellStyle name="Percent 2 3 2 6 2 2" xfId="45709"/>
    <cellStyle name="Percent 2 3 2 6 2 3" xfId="45710"/>
    <cellStyle name="Percent 2 3 2 6 3" xfId="45711"/>
    <cellStyle name="Percent 2 3 2 6 3 2" xfId="45712"/>
    <cellStyle name="Percent 2 3 2 6 3 3" xfId="45713"/>
    <cellStyle name="Percent 2 3 2 6 4" xfId="45714"/>
    <cellStyle name="Percent 2 3 2 6 4 2" xfId="45715"/>
    <cellStyle name="Percent 2 3 2 6 4 3" xfId="45716"/>
    <cellStyle name="Percent 2 3 2 6 5" xfId="45717"/>
    <cellStyle name="Percent 2 3 2 6 5 2" xfId="45718"/>
    <cellStyle name="Percent 2 3 2 6 5 3" xfId="45719"/>
    <cellStyle name="Percent 2 3 2 6 6" xfId="45720"/>
    <cellStyle name="Percent 2 3 2 6 7" xfId="45721"/>
    <cellStyle name="Percent 2 3 2 7" xfId="45722"/>
    <cellStyle name="Percent 2 3 2 7 2" xfId="45723"/>
    <cellStyle name="Percent 2 3 2 7 2 2" xfId="45724"/>
    <cellStyle name="Percent 2 3 2 7 2 3" xfId="45725"/>
    <cellStyle name="Percent 2 3 2 7 3" xfId="45726"/>
    <cellStyle name="Percent 2 3 2 7 3 2" xfId="45727"/>
    <cellStyle name="Percent 2 3 2 7 3 3" xfId="45728"/>
    <cellStyle name="Percent 2 3 2 7 4" xfId="45729"/>
    <cellStyle name="Percent 2 3 2 7 4 2" xfId="45730"/>
    <cellStyle name="Percent 2 3 2 7 4 3" xfId="45731"/>
    <cellStyle name="Percent 2 3 2 7 5" xfId="45732"/>
    <cellStyle name="Percent 2 3 2 7 5 2" xfId="45733"/>
    <cellStyle name="Percent 2 3 2 7 5 3" xfId="45734"/>
    <cellStyle name="Percent 2 3 2 7 6" xfId="45735"/>
    <cellStyle name="Percent 2 3 2 7 7" xfId="45736"/>
    <cellStyle name="Percent 2 3 2 8" xfId="45737"/>
    <cellStyle name="Percent 2 3 2 8 2" xfId="45738"/>
    <cellStyle name="Percent 2 3 2 8 2 2" xfId="45739"/>
    <cellStyle name="Percent 2 3 2 8 2 3" xfId="45740"/>
    <cellStyle name="Percent 2 3 2 8 3" xfId="45741"/>
    <cellStyle name="Percent 2 3 2 8 3 2" xfId="45742"/>
    <cellStyle name="Percent 2 3 2 8 3 3" xfId="45743"/>
    <cellStyle name="Percent 2 3 2 8 4" xfId="45744"/>
    <cellStyle name="Percent 2 3 2 8 4 2" xfId="45745"/>
    <cellStyle name="Percent 2 3 2 8 4 3" xfId="45746"/>
    <cellStyle name="Percent 2 3 2 8 5" xfId="45747"/>
    <cellStyle name="Percent 2 3 2 8 5 2" xfId="45748"/>
    <cellStyle name="Percent 2 3 2 8 5 3" xfId="45749"/>
    <cellStyle name="Percent 2 3 2 8 6" xfId="45750"/>
    <cellStyle name="Percent 2 3 2 8 7" xfId="45751"/>
    <cellStyle name="Percent 2 3 2 9" xfId="45752"/>
    <cellStyle name="Percent 2 3 2 9 2" xfId="45753"/>
    <cellStyle name="Percent 2 3 2 9 2 2" xfId="45754"/>
    <cellStyle name="Percent 2 3 2 9 2 3" xfId="45755"/>
    <cellStyle name="Percent 2 3 2 9 3" xfId="45756"/>
    <cellStyle name="Percent 2 3 2 9 3 2" xfId="45757"/>
    <cellStyle name="Percent 2 3 2 9 3 3" xfId="45758"/>
    <cellStyle name="Percent 2 3 2 9 4" xfId="45759"/>
    <cellStyle name="Percent 2 3 2 9 4 2" xfId="45760"/>
    <cellStyle name="Percent 2 3 2 9 4 3" xfId="45761"/>
    <cellStyle name="Percent 2 3 2 9 5" xfId="45762"/>
    <cellStyle name="Percent 2 3 2 9 5 2" xfId="45763"/>
    <cellStyle name="Percent 2 3 2 9 5 3" xfId="45764"/>
    <cellStyle name="Percent 2 3 2 9 6" xfId="45765"/>
    <cellStyle name="Percent 2 3 2 9 7" xfId="45766"/>
    <cellStyle name="Percent 2 3 3" xfId="45767"/>
    <cellStyle name="Percent 2 3 3 10" xfId="45768"/>
    <cellStyle name="Percent 2 3 3 10 2" xfId="45769"/>
    <cellStyle name="Percent 2 3 3 10 3" xfId="45770"/>
    <cellStyle name="Percent 2 3 3 11" xfId="45771"/>
    <cellStyle name="Percent 2 3 3 11 2" xfId="45772"/>
    <cellStyle name="Percent 2 3 3 11 3" xfId="45773"/>
    <cellStyle name="Percent 2 3 3 12" xfId="45774"/>
    <cellStyle name="Percent 2 3 3 12 2" xfId="45775"/>
    <cellStyle name="Percent 2 3 3 12 3" xfId="45776"/>
    <cellStyle name="Percent 2 3 3 13" xfId="45777"/>
    <cellStyle name="Percent 2 3 3 14" xfId="45778"/>
    <cellStyle name="Percent 2 3 3 2" xfId="45779"/>
    <cellStyle name="Percent 2 3 3 2 10" xfId="45780"/>
    <cellStyle name="Percent 2 3 3 2 11" xfId="45781"/>
    <cellStyle name="Percent 2 3 3 2 2" xfId="45782"/>
    <cellStyle name="Percent 2 3 3 2 2 2" xfId="45783"/>
    <cellStyle name="Percent 2 3 3 2 2 2 2" xfId="45784"/>
    <cellStyle name="Percent 2 3 3 2 2 2 2 2" xfId="45785"/>
    <cellStyle name="Percent 2 3 3 2 2 2 2 3" xfId="45786"/>
    <cellStyle name="Percent 2 3 3 2 2 2 3" xfId="45787"/>
    <cellStyle name="Percent 2 3 3 2 2 2 3 2" xfId="45788"/>
    <cellStyle name="Percent 2 3 3 2 2 2 3 3" xfId="45789"/>
    <cellStyle name="Percent 2 3 3 2 2 2 4" xfId="45790"/>
    <cellStyle name="Percent 2 3 3 2 2 2 4 2" xfId="45791"/>
    <cellStyle name="Percent 2 3 3 2 2 2 4 3" xfId="45792"/>
    <cellStyle name="Percent 2 3 3 2 2 2 5" xfId="45793"/>
    <cellStyle name="Percent 2 3 3 2 2 2 5 2" xfId="45794"/>
    <cellStyle name="Percent 2 3 3 2 2 2 5 3" xfId="45795"/>
    <cellStyle name="Percent 2 3 3 2 2 2 6" xfId="45796"/>
    <cellStyle name="Percent 2 3 3 2 2 2 7" xfId="45797"/>
    <cellStyle name="Percent 2 3 3 2 2 3" xfId="45798"/>
    <cellStyle name="Percent 2 3 3 2 2 3 2" xfId="45799"/>
    <cellStyle name="Percent 2 3 3 2 2 3 3" xfId="45800"/>
    <cellStyle name="Percent 2 3 3 2 2 4" xfId="45801"/>
    <cellStyle name="Percent 2 3 3 2 2 4 2" xfId="45802"/>
    <cellStyle name="Percent 2 3 3 2 2 4 3" xfId="45803"/>
    <cellStyle name="Percent 2 3 3 2 2 5" xfId="45804"/>
    <cellStyle name="Percent 2 3 3 2 2 5 2" xfId="45805"/>
    <cellStyle name="Percent 2 3 3 2 2 5 3" xfId="45806"/>
    <cellStyle name="Percent 2 3 3 2 2 6" xfId="45807"/>
    <cellStyle name="Percent 2 3 3 2 2 6 2" xfId="45808"/>
    <cellStyle name="Percent 2 3 3 2 2 6 3" xfId="45809"/>
    <cellStyle name="Percent 2 3 3 2 2 7" xfId="45810"/>
    <cellStyle name="Percent 2 3 3 2 2 8" xfId="45811"/>
    <cellStyle name="Percent 2 3 3 2 3" xfId="45812"/>
    <cellStyle name="Percent 2 3 3 2 3 2" xfId="45813"/>
    <cellStyle name="Percent 2 3 3 2 3 2 2" xfId="45814"/>
    <cellStyle name="Percent 2 3 3 2 3 2 3" xfId="45815"/>
    <cellStyle name="Percent 2 3 3 2 3 3" xfId="45816"/>
    <cellStyle name="Percent 2 3 3 2 3 3 2" xfId="45817"/>
    <cellStyle name="Percent 2 3 3 2 3 3 3" xfId="45818"/>
    <cellStyle name="Percent 2 3 3 2 3 4" xfId="45819"/>
    <cellStyle name="Percent 2 3 3 2 3 4 2" xfId="45820"/>
    <cellStyle name="Percent 2 3 3 2 3 4 3" xfId="45821"/>
    <cellStyle name="Percent 2 3 3 2 3 5" xfId="45822"/>
    <cellStyle name="Percent 2 3 3 2 3 5 2" xfId="45823"/>
    <cellStyle name="Percent 2 3 3 2 3 5 3" xfId="45824"/>
    <cellStyle name="Percent 2 3 3 2 3 6" xfId="45825"/>
    <cellStyle name="Percent 2 3 3 2 3 7" xfId="45826"/>
    <cellStyle name="Percent 2 3 3 2 4" xfId="45827"/>
    <cellStyle name="Percent 2 3 3 2 4 2" xfId="45828"/>
    <cellStyle name="Percent 2 3 3 2 4 2 2" xfId="45829"/>
    <cellStyle name="Percent 2 3 3 2 4 2 3" xfId="45830"/>
    <cellStyle name="Percent 2 3 3 2 4 3" xfId="45831"/>
    <cellStyle name="Percent 2 3 3 2 4 3 2" xfId="45832"/>
    <cellStyle name="Percent 2 3 3 2 4 3 3" xfId="45833"/>
    <cellStyle name="Percent 2 3 3 2 4 4" xfId="45834"/>
    <cellStyle name="Percent 2 3 3 2 4 4 2" xfId="45835"/>
    <cellStyle name="Percent 2 3 3 2 4 4 3" xfId="45836"/>
    <cellStyle name="Percent 2 3 3 2 4 5" xfId="45837"/>
    <cellStyle name="Percent 2 3 3 2 4 5 2" xfId="45838"/>
    <cellStyle name="Percent 2 3 3 2 4 5 3" xfId="45839"/>
    <cellStyle name="Percent 2 3 3 2 4 6" xfId="45840"/>
    <cellStyle name="Percent 2 3 3 2 4 7" xfId="45841"/>
    <cellStyle name="Percent 2 3 3 2 5" xfId="45842"/>
    <cellStyle name="Percent 2 3 3 2 5 2" xfId="45843"/>
    <cellStyle name="Percent 2 3 3 2 5 2 2" xfId="45844"/>
    <cellStyle name="Percent 2 3 3 2 5 2 3" xfId="45845"/>
    <cellStyle name="Percent 2 3 3 2 5 3" xfId="45846"/>
    <cellStyle name="Percent 2 3 3 2 5 3 2" xfId="45847"/>
    <cellStyle name="Percent 2 3 3 2 5 3 3" xfId="45848"/>
    <cellStyle name="Percent 2 3 3 2 5 4" xfId="45849"/>
    <cellStyle name="Percent 2 3 3 2 5 4 2" xfId="45850"/>
    <cellStyle name="Percent 2 3 3 2 5 4 3" xfId="45851"/>
    <cellStyle name="Percent 2 3 3 2 5 5" xfId="45852"/>
    <cellStyle name="Percent 2 3 3 2 5 5 2" xfId="45853"/>
    <cellStyle name="Percent 2 3 3 2 5 5 3" xfId="45854"/>
    <cellStyle name="Percent 2 3 3 2 5 6" xfId="45855"/>
    <cellStyle name="Percent 2 3 3 2 5 7" xfId="45856"/>
    <cellStyle name="Percent 2 3 3 2 6" xfId="45857"/>
    <cellStyle name="Percent 2 3 3 2 6 2" xfId="45858"/>
    <cellStyle name="Percent 2 3 3 2 6 3" xfId="45859"/>
    <cellStyle name="Percent 2 3 3 2 7" xfId="45860"/>
    <cellStyle name="Percent 2 3 3 2 7 2" xfId="45861"/>
    <cellStyle name="Percent 2 3 3 2 7 3" xfId="45862"/>
    <cellStyle name="Percent 2 3 3 2 8" xfId="45863"/>
    <cellStyle name="Percent 2 3 3 2 8 2" xfId="45864"/>
    <cellStyle name="Percent 2 3 3 2 8 3" xfId="45865"/>
    <cellStyle name="Percent 2 3 3 2 9" xfId="45866"/>
    <cellStyle name="Percent 2 3 3 2 9 2" xfId="45867"/>
    <cellStyle name="Percent 2 3 3 2 9 3" xfId="45868"/>
    <cellStyle name="Percent 2 3 3 3" xfId="45869"/>
    <cellStyle name="Percent 2 3 3 3 2" xfId="45870"/>
    <cellStyle name="Percent 2 3 3 3 2 2" xfId="45871"/>
    <cellStyle name="Percent 2 3 3 3 2 2 2" xfId="45872"/>
    <cellStyle name="Percent 2 3 3 3 2 2 3" xfId="45873"/>
    <cellStyle name="Percent 2 3 3 3 2 3" xfId="45874"/>
    <cellStyle name="Percent 2 3 3 3 2 3 2" xfId="45875"/>
    <cellStyle name="Percent 2 3 3 3 2 3 3" xfId="45876"/>
    <cellStyle name="Percent 2 3 3 3 2 4" xfId="45877"/>
    <cellStyle name="Percent 2 3 3 3 2 4 2" xfId="45878"/>
    <cellStyle name="Percent 2 3 3 3 2 4 3" xfId="45879"/>
    <cellStyle name="Percent 2 3 3 3 2 5" xfId="45880"/>
    <cellStyle name="Percent 2 3 3 3 2 5 2" xfId="45881"/>
    <cellStyle name="Percent 2 3 3 3 2 5 3" xfId="45882"/>
    <cellStyle name="Percent 2 3 3 3 2 6" xfId="45883"/>
    <cellStyle name="Percent 2 3 3 3 2 7" xfId="45884"/>
    <cellStyle name="Percent 2 3 3 3 3" xfId="45885"/>
    <cellStyle name="Percent 2 3 3 3 3 2" xfId="45886"/>
    <cellStyle name="Percent 2 3 3 3 3 3" xfId="45887"/>
    <cellStyle name="Percent 2 3 3 3 4" xfId="45888"/>
    <cellStyle name="Percent 2 3 3 3 4 2" xfId="45889"/>
    <cellStyle name="Percent 2 3 3 3 4 3" xfId="45890"/>
    <cellStyle name="Percent 2 3 3 3 5" xfId="45891"/>
    <cellStyle name="Percent 2 3 3 3 5 2" xfId="45892"/>
    <cellStyle name="Percent 2 3 3 3 5 3" xfId="45893"/>
    <cellStyle name="Percent 2 3 3 3 6" xfId="45894"/>
    <cellStyle name="Percent 2 3 3 3 6 2" xfId="45895"/>
    <cellStyle name="Percent 2 3 3 3 6 3" xfId="45896"/>
    <cellStyle name="Percent 2 3 3 3 7" xfId="45897"/>
    <cellStyle name="Percent 2 3 3 3 8" xfId="45898"/>
    <cellStyle name="Percent 2 3 3 4" xfId="45899"/>
    <cellStyle name="Percent 2 3 3 4 2" xfId="45900"/>
    <cellStyle name="Percent 2 3 3 4 2 2" xfId="45901"/>
    <cellStyle name="Percent 2 3 3 4 2 2 2" xfId="45902"/>
    <cellStyle name="Percent 2 3 3 4 2 2 3" xfId="45903"/>
    <cellStyle name="Percent 2 3 3 4 2 3" xfId="45904"/>
    <cellStyle name="Percent 2 3 3 4 2 3 2" xfId="45905"/>
    <cellStyle name="Percent 2 3 3 4 2 3 3" xfId="45906"/>
    <cellStyle name="Percent 2 3 3 4 2 4" xfId="45907"/>
    <cellStyle name="Percent 2 3 3 4 2 4 2" xfId="45908"/>
    <cellStyle name="Percent 2 3 3 4 2 4 3" xfId="45909"/>
    <cellStyle name="Percent 2 3 3 4 2 5" xfId="45910"/>
    <cellStyle name="Percent 2 3 3 4 2 5 2" xfId="45911"/>
    <cellStyle name="Percent 2 3 3 4 2 5 3" xfId="45912"/>
    <cellStyle name="Percent 2 3 3 4 2 6" xfId="45913"/>
    <cellStyle name="Percent 2 3 3 4 2 7" xfId="45914"/>
    <cellStyle name="Percent 2 3 3 4 3" xfId="45915"/>
    <cellStyle name="Percent 2 3 3 4 3 2" xfId="45916"/>
    <cellStyle name="Percent 2 3 3 4 3 3" xfId="45917"/>
    <cellStyle name="Percent 2 3 3 4 4" xfId="45918"/>
    <cellStyle name="Percent 2 3 3 4 4 2" xfId="45919"/>
    <cellStyle name="Percent 2 3 3 4 4 3" xfId="45920"/>
    <cellStyle name="Percent 2 3 3 4 5" xfId="45921"/>
    <cellStyle name="Percent 2 3 3 4 5 2" xfId="45922"/>
    <cellStyle name="Percent 2 3 3 4 5 3" xfId="45923"/>
    <cellStyle name="Percent 2 3 3 4 6" xfId="45924"/>
    <cellStyle name="Percent 2 3 3 4 6 2" xfId="45925"/>
    <cellStyle name="Percent 2 3 3 4 6 3" xfId="45926"/>
    <cellStyle name="Percent 2 3 3 4 7" xfId="45927"/>
    <cellStyle name="Percent 2 3 3 4 8" xfId="45928"/>
    <cellStyle name="Percent 2 3 3 5" xfId="45929"/>
    <cellStyle name="Percent 2 3 3 5 2" xfId="45930"/>
    <cellStyle name="Percent 2 3 3 5 2 2" xfId="45931"/>
    <cellStyle name="Percent 2 3 3 5 2 3" xfId="45932"/>
    <cellStyle name="Percent 2 3 3 5 3" xfId="45933"/>
    <cellStyle name="Percent 2 3 3 5 3 2" xfId="45934"/>
    <cellStyle name="Percent 2 3 3 5 3 3" xfId="45935"/>
    <cellStyle name="Percent 2 3 3 5 4" xfId="45936"/>
    <cellStyle name="Percent 2 3 3 5 4 2" xfId="45937"/>
    <cellStyle name="Percent 2 3 3 5 4 3" xfId="45938"/>
    <cellStyle name="Percent 2 3 3 5 5" xfId="45939"/>
    <cellStyle name="Percent 2 3 3 5 5 2" xfId="45940"/>
    <cellStyle name="Percent 2 3 3 5 5 3" xfId="45941"/>
    <cellStyle name="Percent 2 3 3 5 6" xfId="45942"/>
    <cellStyle name="Percent 2 3 3 5 7" xfId="45943"/>
    <cellStyle name="Percent 2 3 3 6" xfId="45944"/>
    <cellStyle name="Percent 2 3 3 6 2" xfId="45945"/>
    <cellStyle name="Percent 2 3 3 6 2 2" xfId="45946"/>
    <cellStyle name="Percent 2 3 3 6 2 3" xfId="45947"/>
    <cellStyle name="Percent 2 3 3 6 3" xfId="45948"/>
    <cellStyle name="Percent 2 3 3 6 3 2" xfId="45949"/>
    <cellStyle name="Percent 2 3 3 6 3 3" xfId="45950"/>
    <cellStyle name="Percent 2 3 3 6 4" xfId="45951"/>
    <cellStyle name="Percent 2 3 3 6 4 2" xfId="45952"/>
    <cellStyle name="Percent 2 3 3 6 4 3" xfId="45953"/>
    <cellStyle name="Percent 2 3 3 6 5" xfId="45954"/>
    <cellStyle name="Percent 2 3 3 6 5 2" xfId="45955"/>
    <cellStyle name="Percent 2 3 3 6 5 3" xfId="45956"/>
    <cellStyle name="Percent 2 3 3 6 6" xfId="45957"/>
    <cellStyle name="Percent 2 3 3 6 7" xfId="45958"/>
    <cellStyle name="Percent 2 3 3 7" xfId="45959"/>
    <cellStyle name="Percent 2 3 3 7 2" xfId="45960"/>
    <cellStyle name="Percent 2 3 3 7 2 2" xfId="45961"/>
    <cellStyle name="Percent 2 3 3 7 2 3" xfId="45962"/>
    <cellStyle name="Percent 2 3 3 7 3" xfId="45963"/>
    <cellStyle name="Percent 2 3 3 7 3 2" xfId="45964"/>
    <cellStyle name="Percent 2 3 3 7 3 3" xfId="45965"/>
    <cellStyle name="Percent 2 3 3 7 4" xfId="45966"/>
    <cellStyle name="Percent 2 3 3 7 4 2" xfId="45967"/>
    <cellStyle name="Percent 2 3 3 7 4 3" xfId="45968"/>
    <cellStyle name="Percent 2 3 3 7 5" xfId="45969"/>
    <cellStyle name="Percent 2 3 3 7 5 2" xfId="45970"/>
    <cellStyle name="Percent 2 3 3 7 5 3" xfId="45971"/>
    <cellStyle name="Percent 2 3 3 7 6" xfId="45972"/>
    <cellStyle name="Percent 2 3 3 7 7" xfId="45973"/>
    <cellStyle name="Percent 2 3 3 8" xfId="45974"/>
    <cellStyle name="Percent 2 3 3 8 2" xfId="45975"/>
    <cellStyle name="Percent 2 3 3 8 2 2" xfId="45976"/>
    <cellStyle name="Percent 2 3 3 8 2 3" xfId="45977"/>
    <cellStyle name="Percent 2 3 3 8 3" xfId="45978"/>
    <cellStyle name="Percent 2 3 3 8 3 2" xfId="45979"/>
    <cellStyle name="Percent 2 3 3 8 3 3" xfId="45980"/>
    <cellStyle name="Percent 2 3 3 8 4" xfId="45981"/>
    <cellStyle name="Percent 2 3 3 8 4 2" xfId="45982"/>
    <cellStyle name="Percent 2 3 3 8 4 3" xfId="45983"/>
    <cellStyle name="Percent 2 3 3 8 5" xfId="45984"/>
    <cellStyle name="Percent 2 3 3 8 5 2" xfId="45985"/>
    <cellStyle name="Percent 2 3 3 8 5 3" xfId="45986"/>
    <cellStyle name="Percent 2 3 3 8 6" xfId="45987"/>
    <cellStyle name="Percent 2 3 3 8 7" xfId="45988"/>
    <cellStyle name="Percent 2 3 3 9" xfId="45989"/>
    <cellStyle name="Percent 2 3 3 9 2" xfId="45990"/>
    <cellStyle name="Percent 2 3 3 9 3" xfId="45991"/>
    <cellStyle name="Percent 2 3 4" xfId="45992"/>
    <cellStyle name="Percent 2 3 4 10" xfId="45993"/>
    <cellStyle name="Percent 2 3 4 11" xfId="45994"/>
    <cellStyle name="Percent 2 3 4 2" xfId="45995"/>
    <cellStyle name="Percent 2 3 4 2 2" xfId="45996"/>
    <cellStyle name="Percent 2 3 4 2 2 2" xfId="45997"/>
    <cellStyle name="Percent 2 3 4 2 2 2 2" xfId="45998"/>
    <cellStyle name="Percent 2 3 4 2 2 2 3" xfId="45999"/>
    <cellStyle name="Percent 2 3 4 2 2 3" xfId="46000"/>
    <cellStyle name="Percent 2 3 4 2 2 3 2" xfId="46001"/>
    <cellStyle name="Percent 2 3 4 2 2 3 3" xfId="46002"/>
    <cellStyle name="Percent 2 3 4 2 2 4" xfId="46003"/>
    <cellStyle name="Percent 2 3 4 2 2 4 2" xfId="46004"/>
    <cellStyle name="Percent 2 3 4 2 2 4 3" xfId="46005"/>
    <cellStyle name="Percent 2 3 4 2 2 5" xfId="46006"/>
    <cellStyle name="Percent 2 3 4 2 2 5 2" xfId="46007"/>
    <cellStyle name="Percent 2 3 4 2 2 5 3" xfId="46008"/>
    <cellStyle name="Percent 2 3 4 2 2 6" xfId="46009"/>
    <cellStyle name="Percent 2 3 4 2 2 7" xfId="46010"/>
    <cellStyle name="Percent 2 3 4 2 3" xfId="46011"/>
    <cellStyle name="Percent 2 3 4 2 3 2" xfId="46012"/>
    <cellStyle name="Percent 2 3 4 2 3 3" xfId="46013"/>
    <cellStyle name="Percent 2 3 4 2 4" xfId="46014"/>
    <cellStyle name="Percent 2 3 4 2 4 2" xfId="46015"/>
    <cellStyle name="Percent 2 3 4 2 4 3" xfId="46016"/>
    <cellStyle name="Percent 2 3 4 2 5" xfId="46017"/>
    <cellStyle name="Percent 2 3 4 2 5 2" xfId="46018"/>
    <cellStyle name="Percent 2 3 4 2 5 3" xfId="46019"/>
    <cellStyle name="Percent 2 3 4 2 6" xfId="46020"/>
    <cellStyle name="Percent 2 3 4 2 6 2" xfId="46021"/>
    <cellStyle name="Percent 2 3 4 2 6 3" xfId="46022"/>
    <cellStyle name="Percent 2 3 4 2 7" xfId="46023"/>
    <cellStyle name="Percent 2 3 4 2 8" xfId="46024"/>
    <cellStyle name="Percent 2 3 4 3" xfId="46025"/>
    <cellStyle name="Percent 2 3 4 3 2" xfId="46026"/>
    <cellStyle name="Percent 2 3 4 3 2 2" xfId="46027"/>
    <cellStyle name="Percent 2 3 4 3 2 3" xfId="46028"/>
    <cellStyle name="Percent 2 3 4 3 3" xfId="46029"/>
    <cellStyle name="Percent 2 3 4 3 3 2" xfId="46030"/>
    <cellStyle name="Percent 2 3 4 3 3 3" xfId="46031"/>
    <cellStyle name="Percent 2 3 4 3 4" xfId="46032"/>
    <cellStyle name="Percent 2 3 4 3 4 2" xfId="46033"/>
    <cellStyle name="Percent 2 3 4 3 4 3" xfId="46034"/>
    <cellStyle name="Percent 2 3 4 3 5" xfId="46035"/>
    <cellStyle name="Percent 2 3 4 3 5 2" xfId="46036"/>
    <cellStyle name="Percent 2 3 4 3 5 3" xfId="46037"/>
    <cellStyle name="Percent 2 3 4 3 6" xfId="46038"/>
    <cellStyle name="Percent 2 3 4 3 7" xfId="46039"/>
    <cellStyle name="Percent 2 3 4 4" xfId="46040"/>
    <cellStyle name="Percent 2 3 4 4 2" xfId="46041"/>
    <cellStyle name="Percent 2 3 4 4 2 2" xfId="46042"/>
    <cellStyle name="Percent 2 3 4 4 2 3" xfId="46043"/>
    <cellStyle name="Percent 2 3 4 4 3" xfId="46044"/>
    <cellStyle name="Percent 2 3 4 4 3 2" xfId="46045"/>
    <cellStyle name="Percent 2 3 4 4 3 3" xfId="46046"/>
    <cellStyle name="Percent 2 3 4 4 4" xfId="46047"/>
    <cellStyle name="Percent 2 3 4 4 4 2" xfId="46048"/>
    <cellStyle name="Percent 2 3 4 4 4 3" xfId="46049"/>
    <cellStyle name="Percent 2 3 4 4 5" xfId="46050"/>
    <cellStyle name="Percent 2 3 4 4 5 2" xfId="46051"/>
    <cellStyle name="Percent 2 3 4 4 5 3" xfId="46052"/>
    <cellStyle name="Percent 2 3 4 4 6" xfId="46053"/>
    <cellStyle name="Percent 2 3 4 4 7" xfId="46054"/>
    <cellStyle name="Percent 2 3 4 5" xfId="46055"/>
    <cellStyle name="Percent 2 3 4 5 2" xfId="46056"/>
    <cellStyle name="Percent 2 3 4 5 2 2" xfId="46057"/>
    <cellStyle name="Percent 2 3 4 5 2 3" xfId="46058"/>
    <cellStyle name="Percent 2 3 4 5 3" xfId="46059"/>
    <cellStyle name="Percent 2 3 4 5 3 2" xfId="46060"/>
    <cellStyle name="Percent 2 3 4 5 3 3" xfId="46061"/>
    <cellStyle name="Percent 2 3 4 5 4" xfId="46062"/>
    <cellStyle name="Percent 2 3 4 5 4 2" xfId="46063"/>
    <cellStyle name="Percent 2 3 4 5 4 3" xfId="46064"/>
    <cellStyle name="Percent 2 3 4 5 5" xfId="46065"/>
    <cellStyle name="Percent 2 3 4 5 5 2" xfId="46066"/>
    <cellStyle name="Percent 2 3 4 5 5 3" xfId="46067"/>
    <cellStyle name="Percent 2 3 4 5 6" xfId="46068"/>
    <cellStyle name="Percent 2 3 4 5 7" xfId="46069"/>
    <cellStyle name="Percent 2 3 4 6" xfId="46070"/>
    <cellStyle name="Percent 2 3 4 6 2" xfId="46071"/>
    <cellStyle name="Percent 2 3 4 6 3" xfId="46072"/>
    <cellStyle name="Percent 2 3 4 7" xfId="46073"/>
    <cellStyle name="Percent 2 3 4 7 2" xfId="46074"/>
    <cellStyle name="Percent 2 3 4 7 3" xfId="46075"/>
    <cellStyle name="Percent 2 3 4 8" xfId="46076"/>
    <cellStyle name="Percent 2 3 4 8 2" xfId="46077"/>
    <cellStyle name="Percent 2 3 4 8 3" xfId="46078"/>
    <cellStyle name="Percent 2 3 4 9" xfId="46079"/>
    <cellStyle name="Percent 2 3 4 9 2" xfId="46080"/>
    <cellStyle name="Percent 2 3 4 9 3" xfId="46081"/>
    <cellStyle name="Percent 2 3 5" xfId="46082"/>
    <cellStyle name="Percent 2 3 5 2" xfId="46083"/>
    <cellStyle name="Percent 2 3 5 2 2" xfId="46084"/>
    <cellStyle name="Percent 2 3 5 2 2 2" xfId="46085"/>
    <cellStyle name="Percent 2 3 5 2 2 3" xfId="46086"/>
    <cellStyle name="Percent 2 3 5 2 3" xfId="46087"/>
    <cellStyle name="Percent 2 3 5 2 3 2" xfId="46088"/>
    <cellStyle name="Percent 2 3 5 2 3 3" xfId="46089"/>
    <cellStyle name="Percent 2 3 5 2 4" xfId="46090"/>
    <cellStyle name="Percent 2 3 5 2 4 2" xfId="46091"/>
    <cellStyle name="Percent 2 3 5 2 4 3" xfId="46092"/>
    <cellStyle name="Percent 2 3 5 2 5" xfId="46093"/>
    <cellStyle name="Percent 2 3 5 2 5 2" xfId="46094"/>
    <cellStyle name="Percent 2 3 5 2 5 3" xfId="46095"/>
    <cellStyle name="Percent 2 3 5 2 6" xfId="46096"/>
    <cellStyle name="Percent 2 3 5 2 7" xfId="46097"/>
    <cellStyle name="Percent 2 3 5 3" xfId="46098"/>
    <cellStyle name="Percent 2 3 5 3 2" xfId="46099"/>
    <cellStyle name="Percent 2 3 5 3 3" xfId="46100"/>
    <cellStyle name="Percent 2 3 5 4" xfId="46101"/>
    <cellStyle name="Percent 2 3 5 4 2" xfId="46102"/>
    <cellStyle name="Percent 2 3 5 4 3" xfId="46103"/>
    <cellStyle name="Percent 2 3 5 5" xfId="46104"/>
    <cellStyle name="Percent 2 3 5 5 2" xfId="46105"/>
    <cellStyle name="Percent 2 3 5 5 3" xfId="46106"/>
    <cellStyle name="Percent 2 3 5 6" xfId="46107"/>
    <cellStyle name="Percent 2 3 5 6 2" xfId="46108"/>
    <cellStyle name="Percent 2 3 5 6 3" xfId="46109"/>
    <cellStyle name="Percent 2 3 5 7" xfId="46110"/>
    <cellStyle name="Percent 2 3 5 8" xfId="46111"/>
    <cellStyle name="Percent 2 3 6" xfId="46112"/>
    <cellStyle name="Percent 2 3 6 2" xfId="46113"/>
    <cellStyle name="Percent 2 3 6 2 2" xfId="46114"/>
    <cellStyle name="Percent 2 3 6 2 2 2" xfId="46115"/>
    <cellStyle name="Percent 2 3 6 2 2 3" xfId="46116"/>
    <cellStyle name="Percent 2 3 6 2 3" xfId="46117"/>
    <cellStyle name="Percent 2 3 6 2 3 2" xfId="46118"/>
    <cellStyle name="Percent 2 3 6 2 3 3" xfId="46119"/>
    <cellStyle name="Percent 2 3 6 2 4" xfId="46120"/>
    <cellStyle name="Percent 2 3 6 2 4 2" xfId="46121"/>
    <cellStyle name="Percent 2 3 6 2 4 3" xfId="46122"/>
    <cellStyle name="Percent 2 3 6 2 5" xfId="46123"/>
    <cellStyle name="Percent 2 3 6 2 5 2" xfId="46124"/>
    <cellStyle name="Percent 2 3 6 2 5 3" xfId="46125"/>
    <cellStyle name="Percent 2 3 6 2 6" xfId="46126"/>
    <cellStyle name="Percent 2 3 6 2 7" xfId="46127"/>
    <cellStyle name="Percent 2 3 6 3" xfId="46128"/>
    <cellStyle name="Percent 2 3 6 3 2" xfId="46129"/>
    <cellStyle name="Percent 2 3 6 3 3" xfId="46130"/>
    <cellStyle name="Percent 2 3 6 4" xfId="46131"/>
    <cellStyle name="Percent 2 3 6 4 2" xfId="46132"/>
    <cellStyle name="Percent 2 3 6 4 3" xfId="46133"/>
    <cellStyle name="Percent 2 3 6 5" xfId="46134"/>
    <cellStyle name="Percent 2 3 6 5 2" xfId="46135"/>
    <cellStyle name="Percent 2 3 6 5 3" xfId="46136"/>
    <cellStyle name="Percent 2 3 6 6" xfId="46137"/>
    <cellStyle name="Percent 2 3 6 6 2" xfId="46138"/>
    <cellStyle name="Percent 2 3 6 6 3" xfId="46139"/>
    <cellStyle name="Percent 2 3 6 7" xfId="46140"/>
    <cellStyle name="Percent 2 3 6 8" xfId="46141"/>
    <cellStyle name="Percent 2 3 7" xfId="46142"/>
    <cellStyle name="Percent 2 3 7 2" xfId="46143"/>
    <cellStyle name="Percent 2 3 7 2 2" xfId="46144"/>
    <cellStyle name="Percent 2 3 7 2 3" xfId="46145"/>
    <cellStyle name="Percent 2 3 7 3" xfId="46146"/>
    <cellStyle name="Percent 2 3 7 3 2" xfId="46147"/>
    <cellStyle name="Percent 2 3 7 3 3" xfId="46148"/>
    <cellStyle name="Percent 2 3 7 4" xfId="46149"/>
    <cellStyle name="Percent 2 3 7 4 2" xfId="46150"/>
    <cellStyle name="Percent 2 3 7 4 3" xfId="46151"/>
    <cellStyle name="Percent 2 3 7 5" xfId="46152"/>
    <cellStyle name="Percent 2 3 7 5 2" xfId="46153"/>
    <cellStyle name="Percent 2 3 7 5 3" xfId="46154"/>
    <cellStyle name="Percent 2 3 7 6" xfId="46155"/>
    <cellStyle name="Percent 2 3 7 7" xfId="46156"/>
    <cellStyle name="Percent 2 3 8" xfId="46157"/>
    <cellStyle name="Percent 2 3 8 2" xfId="46158"/>
    <cellStyle name="Percent 2 3 8 2 2" xfId="46159"/>
    <cellStyle name="Percent 2 3 8 2 3" xfId="46160"/>
    <cellStyle name="Percent 2 3 8 3" xfId="46161"/>
    <cellStyle name="Percent 2 3 8 3 2" xfId="46162"/>
    <cellStyle name="Percent 2 3 8 3 3" xfId="46163"/>
    <cellStyle name="Percent 2 3 8 4" xfId="46164"/>
    <cellStyle name="Percent 2 3 8 4 2" xfId="46165"/>
    <cellStyle name="Percent 2 3 8 4 3" xfId="46166"/>
    <cellStyle name="Percent 2 3 8 5" xfId="46167"/>
    <cellStyle name="Percent 2 3 8 5 2" xfId="46168"/>
    <cellStyle name="Percent 2 3 8 5 3" xfId="46169"/>
    <cellStyle name="Percent 2 3 8 6" xfId="46170"/>
    <cellStyle name="Percent 2 3 8 7" xfId="46171"/>
    <cellStyle name="Percent 2 3 9" xfId="46172"/>
    <cellStyle name="Percent 2 3 9 2" xfId="46173"/>
    <cellStyle name="Percent 2 3 9 2 2" xfId="46174"/>
    <cellStyle name="Percent 2 3 9 2 3" xfId="46175"/>
    <cellStyle name="Percent 2 3 9 3" xfId="46176"/>
    <cellStyle name="Percent 2 3 9 3 2" xfId="46177"/>
    <cellStyle name="Percent 2 3 9 3 3" xfId="46178"/>
    <cellStyle name="Percent 2 3 9 4" xfId="46179"/>
    <cellStyle name="Percent 2 3 9 4 2" xfId="46180"/>
    <cellStyle name="Percent 2 3 9 4 3" xfId="46181"/>
    <cellStyle name="Percent 2 3 9 5" xfId="46182"/>
    <cellStyle name="Percent 2 3 9 5 2" xfId="46183"/>
    <cellStyle name="Percent 2 3 9 5 3" xfId="46184"/>
    <cellStyle name="Percent 2 3 9 6" xfId="46185"/>
    <cellStyle name="Percent 2 3 9 7" xfId="46186"/>
    <cellStyle name="Percent 2 4" xfId="1563"/>
    <cellStyle name="Percent 2 4 10" xfId="46188"/>
    <cellStyle name="Percent 2 4 10 2" xfId="46189"/>
    <cellStyle name="Percent 2 4 10 3" xfId="46190"/>
    <cellStyle name="Percent 2 4 11" xfId="46191"/>
    <cellStyle name="Percent 2 4 11 2" xfId="46192"/>
    <cellStyle name="Percent 2 4 11 3" xfId="46193"/>
    <cellStyle name="Percent 2 4 12" xfId="46194"/>
    <cellStyle name="Percent 2 4 12 2" xfId="46195"/>
    <cellStyle name="Percent 2 4 12 3" xfId="46196"/>
    <cellStyle name="Percent 2 4 13" xfId="46197"/>
    <cellStyle name="Percent 2 4 13 2" xfId="46198"/>
    <cellStyle name="Percent 2 4 13 3" xfId="46199"/>
    <cellStyle name="Percent 2 4 14" xfId="46200"/>
    <cellStyle name="Percent 2 4 15" xfId="46201"/>
    <cellStyle name="Percent 2 4 16" xfId="46187"/>
    <cellStyle name="Percent 2 4 2" xfId="46202"/>
    <cellStyle name="Percent 2 4 2 10" xfId="46203"/>
    <cellStyle name="Percent 2 4 2 10 2" xfId="46204"/>
    <cellStyle name="Percent 2 4 2 10 3" xfId="46205"/>
    <cellStyle name="Percent 2 4 2 11" xfId="46206"/>
    <cellStyle name="Percent 2 4 2 11 2" xfId="46207"/>
    <cellStyle name="Percent 2 4 2 11 3" xfId="46208"/>
    <cellStyle name="Percent 2 4 2 12" xfId="46209"/>
    <cellStyle name="Percent 2 4 2 12 2" xfId="46210"/>
    <cellStyle name="Percent 2 4 2 12 3" xfId="46211"/>
    <cellStyle name="Percent 2 4 2 13" xfId="46212"/>
    <cellStyle name="Percent 2 4 2 14" xfId="46213"/>
    <cellStyle name="Percent 2 4 2 2" xfId="46214"/>
    <cellStyle name="Percent 2 4 2 2 10" xfId="46215"/>
    <cellStyle name="Percent 2 4 2 2 11" xfId="46216"/>
    <cellStyle name="Percent 2 4 2 2 2" xfId="46217"/>
    <cellStyle name="Percent 2 4 2 2 2 2" xfId="46218"/>
    <cellStyle name="Percent 2 4 2 2 2 2 2" xfId="46219"/>
    <cellStyle name="Percent 2 4 2 2 2 2 2 2" xfId="46220"/>
    <cellStyle name="Percent 2 4 2 2 2 2 2 3" xfId="46221"/>
    <cellStyle name="Percent 2 4 2 2 2 2 3" xfId="46222"/>
    <cellStyle name="Percent 2 4 2 2 2 2 3 2" xfId="46223"/>
    <cellStyle name="Percent 2 4 2 2 2 2 3 3" xfId="46224"/>
    <cellStyle name="Percent 2 4 2 2 2 2 4" xfId="46225"/>
    <cellStyle name="Percent 2 4 2 2 2 2 4 2" xfId="46226"/>
    <cellStyle name="Percent 2 4 2 2 2 2 4 3" xfId="46227"/>
    <cellStyle name="Percent 2 4 2 2 2 2 5" xfId="46228"/>
    <cellStyle name="Percent 2 4 2 2 2 2 5 2" xfId="46229"/>
    <cellStyle name="Percent 2 4 2 2 2 2 5 3" xfId="46230"/>
    <cellStyle name="Percent 2 4 2 2 2 2 6" xfId="46231"/>
    <cellStyle name="Percent 2 4 2 2 2 2 7" xfId="46232"/>
    <cellStyle name="Percent 2 4 2 2 2 3" xfId="46233"/>
    <cellStyle name="Percent 2 4 2 2 2 3 2" xfId="46234"/>
    <cellStyle name="Percent 2 4 2 2 2 3 3" xfId="46235"/>
    <cellStyle name="Percent 2 4 2 2 2 4" xfId="46236"/>
    <cellStyle name="Percent 2 4 2 2 2 4 2" xfId="46237"/>
    <cellStyle name="Percent 2 4 2 2 2 4 3" xfId="46238"/>
    <cellStyle name="Percent 2 4 2 2 2 5" xfId="46239"/>
    <cellStyle name="Percent 2 4 2 2 2 5 2" xfId="46240"/>
    <cellStyle name="Percent 2 4 2 2 2 5 3" xfId="46241"/>
    <cellStyle name="Percent 2 4 2 2 2 6" xfId="46242"/>
    <cellStyle name="Percent 2 4 2 2 2 6 2" xfId="46243"/>
    <cellStyle name="Percent 2 4 2 2 2 6 3" xfId="46244"/>
    <cellStyle name="Percent 2 4 2 2 2 7" xfId="46245"/>
    <cellStyle name="Percent 2 4 2 2 2 8" xfId="46246"/>
    <cellStyle name="Percent 2 4 2 2 3" xfId="46247"/>
    <cellStyle name="Percent 2 4 2 2 3 2" xfId="46248"/>
    <cellStyle name="Percent 2 4 2 2 3 2 2" xfId="46249"/>
    <cellStyle name="Percent 2 4 2 2 3 2 3" xfId="46250"/>
    <cellStyle name="Percent 2 4 2 2 3 3" xfId="46251"/>
    <cellStyle name="Percent 2 4 2 2 3 3 2" xfId="46252"/>
    <cellStyle name="Percent 2 4 2 2 3 3 3" xfId="46253"/>
    <cellStyle name="Percent 2 4 2 2 3 4" xfId="46254"/>
    <cellStyle name="Percent 2 4 2 2 3 4 2" xfId="46255"/>
    <cellStyle name="Percent 2 4 2 2 3 4 3" xfId="46256"/>
    <cellStyle name="Percent 2 4 2 2 3 5" xfId="46257"/>
    <cellStyle name="Percent 2 4 2 2 3 5 2" xfId="46258"/>
    <cellStyle name="Percent 2 4 2 2 3 5 3" xfId="46259"/>
    <cellStyle name="Percent 2 4 2 2 3 6" xfId="46260"/>
    <cellStyle name="Percent 2 4 2 2 3 7" xfId="46261"/>
    <cellStyle name="Percent 2 4 2 2 4" xfId="46262"/>
    <cellStyle name="Percent 2 4 2 2 4 2" xfId="46263"/>
    <cellStyle name="Percent 2 4 2 2 4 2 2" xfId="46264"/>
    <cellStyle name="Percent 2 4 2 2 4 2 3" xfId="46265"/>
    <cellStyle name="Percent 2 4 2 2 4 3" xfId="46266"/>
    <cellStyle name="Percent 2 4 2 2 4 3 2" xfId="46267"/>
    <cellStyle name="Percent 2 4 2 2 4 3 3" xfId="46268"/>
    <cellStyle name="Percent 2 4 2 2 4 4" xfId="46269"/>
    <cellStyle name="Percent 2 4 2 2 4 4 2" xfId="46270"/>
    <cellStyle name="Percent 2 4 2 2 4 4 3" xfId="46271"/>
    <cellStyle name="Percent 2 4 2 2 4 5" xfId="46272"/>
    <cellStyle name="Percent 2 4 2 2 4 5 2" xfId="46273"/>
    <cellStyle name="Percent 2 4 2 2 4 5 3" xfId="46274"/>
    <cellStyle name="Percent 2 4 2 2 4 6" xfId="46275"/>
    <cellStyle name="Percent 2 4 2 2 4 7" xfId="46276"/>
    <cellStyle name="Percent 2 4 2 2 5" xfId="46277"/>
    <cellStyle name="Percent 2 4 2 2 5 2" xfId="46278"/>
    <cellStyle name="Percent 2 4 2 2 5 2 2" xfId="46279"/>
    <cellStyle name="Percent 2 4 2 2 5 2 3" xfId="46280"/>
    <cellStyle name="Percent 2 4 2 2 5 3" xfId="46281"/>
    <cellStyle name="Percent 2 4 2 2 5 3 2" xfId="46282"/>
    <cellStyle name="Percent 2 4 2 2 5 3 3" xfId="46283"/>
    <cellStyle name="Percent 2 4 2 2 5 4" xfId="46284"/>
    <cellStyle name="Percent 2 4 2 2 5 4 2" xfId="46285"/>
    <cellStyle name="Percent 2 4 2 2 5 4 3" xfId="46286"/>
    <cellStyle name="Percent 2 4 2 2 5 5" xfId="46287"/>
    <cellStyle name="Percent 2 4 2 2 5 5 2" xfId="46288"/>
    <cellStyle name="Percent 2 4 2 2 5 5 3" xfId="46289"/>
    <cellStyle name="Percent 2 4 2 2 5 6" xfId="46290"/>
    <cellStyle name="Percent 2 4 2 2 5 7" xfId="46291"/>
    <cellStyle name="Percent 2 4 2 2 6" xfId="46292"/>
    <cellStyle name="Percent 2 4 2 2 6 2" xfId="46293"/>
    <cellStyle name="Percent 2 4 2 2 6 3" xfId="46294"/>
    <cellStyle name="Percent 2 4 2 2 7" xfId="46295"/>
    <cellStyle name="Percent 2 4 2 2 7 2" xfId="46296"/>
    <cellStyle name="Percent 2 4 2 2 7 3" xfId="46297"/>
    <cellStyle name="Percent 2 4 2 2 8" xfId="46298"/>
    <cellStyle name="Percent 2 4 2 2 8 2" xfId="46299"/>
    <cellStyle name="Percent 2 4 2 2 8 3" xfId="46300"/>
    <cellStyle name="Percent 2 4 2 2 9" xfId="46301"/>
    <cellStyle name="Percent 2 4 2 2 9 2" xfId="46302"/>
    <cellStyle name="Percent 2 4 2 2 9 3" xfId="46303"/>
    <cellStyle name="Percent 2 4 2 3" xfId="46304"/>
    <cellStyle name="Percent 2 4 2 3 2" xfId="46305"/>
    <cellStyle name="Percent 2 4 2 3 2 2" xfId="46306"/>
    <cellStyle name="Percent 2 4 2 3 2 2 2" xfId="46307"/>
    <cellStyle name="Percent 2 4 2 3 2 2 3" xfId="46308"/>
    <cellStyle name="Percent 2 4 2 3 2 3" xfId="46309"/>
    <cellStyle name="Percent 2 4 2 3 2 3 2" xfId="46310"/>
    <cellStyle name="Percent 2 4 2 3 2 3 3" xfId="46311"/>
    <cellStyle name="Percent 2 4 2 3 2 4" xfId="46312"/>
    <cellStyle name="Percent 2 4 2 3 2 4 2" xfId="46313"/>
    <cellStyle name="Percent 2 4 2 3 2 4 3" xfId="46314"/>
    <cellStyle name="Percent 2 4 2 3 2 5" xfId="46315"/>
    <cellStyle name="Percent 2 4 2 3 2 5 2" xfId="46316"/>
    <cellStyle name="Percent 2 4 2 3 2 5 3" xfId="46317"/>
    <cellStyle name="Percent 2 4 2 3 2 6" xfId="46318"/>
    <cellStyle name="Percent 2 4 2 3 2 7" xfId="46319"/>
    <cellStyle name="Percent 2 4 2 3 3" xfId="46320"/>
    <cellStyle name="Percent 2 4 2 3 3 2" xfId="46321"/>
    <cellStyle name="Percent 2 4 2 3 3 3" xfId="46322"/>
    <cellStyle name="Percent 2 4 2 3 4" xfId="46323"/>
    <cellStyle name="Percent 2 4 2 3 4 2" xfId="46324"/>
    <cellStyle name="Percent 2 4 2 3 4 3" xfId="46325"/>
    <cellStyle name="Percent 2 4 2 3 5" xfId="46326"/>
    <cellStyle name="Percent 2 4 2 3 5 2" xfId="46327"/>
    <cellStyle name="Percent 2 4 2 3 5 3" xfId="46328"/>
    <cellStyle name="Percent 2 4 2 3 6" xfId="46329"/>
    <cellStyle name="Percent 2 4 2 3 6 2" xfId="46330"/>
    <cellStyle name="Percent 2 4 2 3 6 3" xfId="46331"/>
    <cellStyle name="Percent 2 4 2 3 7" xfId="46332"/>
    <cellStyle name="Percent 2 4 2 3 8" xfId="46333"/>
    <cellStyle name="Percent 2 4 2 4" xfId="46334"/>
    <cellStyle name="Percent 2 4 2 4 2" xfId="46335"/>
    <cellStyle name="Percent 2 4 2 4 2 2" xfId="46336"/>
    <cellStyle name="Percent 2 4 2 4 2 2 2" xfId="46337"/>
    <cellStyle name="Percent 2 4 2 4 2 2 3" xfId="46338"/>
    <cellStyle name="Percent 2 4 2 4 2 3" xfId="46339"/>
    <cellStyle name="Percent 2 4 2 4 2 3 2" xfId="46340"/>
    <cellStyle name="Percent 2 4 2 4 2 3 3" xfId="46341"/>
    <cellStyle name="Percent 2 4 2 4 2 4" xfId="46342"/>
    <cellStyle name="Percent 2 4 2 4 2 4 2" xfId="46343"/>
    <cellStyle name="Percent 2 4 2 4 2 4 3" xfId="46344"/>
    <cellStyle name="Percent 2 4 2 4 2 5" xfId="46345"/>
    <cellStyle name="Percent 2 4 2 4 2 5 2" xfId="46346"/>
    <cellStyle name="Percent 2 4 2 4 2 5 3" xfId="46347"/>
    <cellStyle name="Percent 2 4 2 4 2 6" xfId="46348"/>
    <cellStyle name="Percent 2 4 2 4 2 7" xfId="46349"/>
    <cellStyle name="Percent 2 4 2 4 3" xfId="46350"/>
    <cellStyle name="Percent 2 4 2 4 3 2" xfId="46351"/>
    <cellStyle name="Percent 2 4 2 4 3 3" xfId="46352"/>
    <cellStyle name="Percent 2 4 2 4 4" xfId="46353"/>
    <cellStyle name="Percent 2 4 2 4 4 2" xfId="46354"/>
    <cellStyle name="Percent 2 4 2 4 4 3" xfId="46355"/>
    <cellStyle name="Percent 2 4 2 4 5" xfId="46356"/>
    <cellStyle name="Percent 2 4 2 4 5 2" xfId="46357"/>
    <cellStyle name="Percent 2 4 2 4 5 3" xfId="46358"/>
    <cellStyle name="Percent 2 4 2 4 6" xfId="46359"/>
    <cellStyle name="Percent 2 4 2 4 6 2" xfId="46360"/>
    <cellStyle name="Percent 2 4 2 4 6 3" xfId="46361"/>
    <cellStyle name="Percent 2 4 2 4 7" xfId="46362"/>
    <cellStyle name="Percent 2 4 2 4 8" xfId="46363"/>
    <cellStyle name="Percent 2 4 2 5" xfId="46364"/>
    <cellStyle name="Percent 2 4 2 5 2" xfId="46365"/>
    <cellStyle name="Percent 2 4 2 5 2 2" xfId="46366"/>
    <cellStyle name="Percent 2 4 2 5 2 3" xfId="46367"/>
    <cellStyle name="Percent 2 4 2 5 3" xfId="46368"/>
    <cellStyle name="Percent 2 4 2 5 3 2" xfId="46369"/>
    <cellStyle name="Percent 2 4 2 5 3 3" xfId="46370"/>
    <cellStyle name="Percent 2 4 2 5 4" xfId="46371"/>
    <cellStyle name="Percent 2 4 2 5 4 2" xfId="46372"/>
    <cellStyle name="Percent 2 4 2 5 4 3" xfId="46373"/>
    <cellStyle name="Percent 2 4 2 5 5" xfId="46374"/>
    <cellStyle name="Percent 2 4 2 5 5 2" xfId="46375"/>
    <cellStyle name="Percent 2 4 2 5 5 3" xfId="46376"/>
    <cellStyle name="Percent 2 4 2 5 6" xfId="46377"/>
    <cellStyle name="Percent 2 4 2 5 7" xfId="46378"/>
    <cellStyle name="Percent 2 4 2 6" xfId="46379"/>
    <cellStyle name="Percent 2 4 2 6 2" xfId="46380"/>
    <cellStyle name="Percent 2 4 2 6 2 2" xfId="46381"/>
    <cellStyle name="Percent 2 4 2 6 2 3" xfId="46382"/>
    <cellStyle name="Percent 2 4 2 6 3" xfId="46383"/>
    <cellStyle name="Percent 2 4 2 6 3 2" xfId="46384"/>
    <cellStyle name="Percent 2 4 2 6 3 3" xfId="46385"/>
    <cellStyle name="Percent 2 4 2 6 4" xfId="46386"/>
    <cellStyle name="Percent 2 4 2 6 4 2" xfId="46387"/>
    <cellStyle name="Percent 2 4 2 6 4 3" xfId="46388"/>
    <cellStyle name="Percent 2 4 2 6 5" xfId="46389"/>
    <cellStyle name="Percent 2 4 2 6 5 2" xfId="46390"/>
    <cellStyle name="Percent 2 4 2 6 5 3" xfId="46391"/>
    <cellStyle name="Percent 2 4 2 6 6" xfId="46392"/>
    <cellStyle name="Percent 2 4 2 6 7" xfId="46393"/>
    <cellStyle name="Percent 2 4 2 7" xfId="46394"/>
    <cellStyle name="Percent 2 4 2 7 2" xfId="46395"/>
    <cellStyle name="Percent 2 4 2 7 2 2" xfId="46396"/>
    <cellStyle name="Percent 2 4 2 7 2 3" xfId="46397"/>
    <cellStyle name="Percent 2 4 2 7 3" xfId="46398"/>
    <cellStyle name="Percent 2 4 2 7 3 2" xfId="46399"/>
    <cellStyle name="Percent 2 4 2 7 3 3" xfId="46400"/>
    <cellStyle name="Percent 2 4 2 7 4" xfId="46401"/>
    <cellStyle name="Percent 2 4 2 7 4 2" xfId="46402"/>
    <cellStyle name="Percent 2 4 2 7 4 3" xfId="46403"/>
    <cellStyle name="Percent 2 4 2 7 5" xfId="46404"/>
    <cellStyle name="Percent 2 4 2 7 5 2" xfId="46405"/>
    <cellStyle name="Percent 2 4 2 7 5 3" xfId="46406"/>
    <cellStyle name="Percent 2 4 2 7 6" xfId="46407"/>
    <cellStyle name="Percent 2 4 2 7 7" xfId="46408"/>
    <cellStyle name="Percent 2 4 2 8" xfId="46409"/>
    <cellStyle name="Percent 2 4 2 8 2" xfId="46410"/>
    <cellStyle name="Percent 2 4 2 8 2 2" xfId="46411"/>
    <cellStyle name="Percent 2 4 2 8 2 3" xfId="46412"/>
    <cellStyle name="Percent 2 4 2 8 3" xfId="46413"/>
    <cellStyle name="Percent 2 4 2 8 3 2" xfId="46414"/>
    <cellStyle name="Percent 2 4 2 8 3 3" xfId="46415"/>
    <cellStyle name="Percent 2 4 2 8 4" xfId="46416"/>
    <cellStyle name="Percent 2 4 2 8 4 2" xfId="46417"/>
    <cellStyle name="Percent 2 4 2 8 4 3" xfId="46418"/>
    <cellStyle name="Percent 2 4 2 8 5" xfId="46419"/>
    <cellStyle name="Percent 2 4 2 8 5 2" xfId="46420"/>
    <cellStyle name="Percent 2 4 2 8 5 3" xfId="46421"/>
    <cellStyle name="Percent 2 4 2 8 6" xfId="46422"/>
    <cellStyle name="Percent 2 4 2 8 7" xfId="46423"/>
    <cellStyle name="Percent 2 4 2 9" xfId="46424"/>
    <cellStyle name="Percent 2 4 2 9 2" xfId="46425"/>
    <cellStyle name="Percent 2 4 2 9 3" xfId="46426"/>
    <cellStyle name="Percent 2 4 3" xfId="46427"/>
    <cellStyle name="Percent 2 4 3 10" xfId="46428"/>
    <cellStyle name="Percent 2 4 3 11" xfId="46429"/>
    <cellStyle name="Percent 2 4 3 2" xfId="46430"/>
    <cellStyle name="Percent 2 4 3 2 2" xfId="46431"/>
    <cellStyle name="Percent 2 4 3 2 2 2" xfId="46432"/>
    <cellStyle name="Percent 2 4 3 2 2 2 2" xfId="46433"/>
    <cellStyle name="Percent 2 4 3 2 2 2 3" xfId="46434"/>
    <cellStyle name="Percent 2 4 3 2 2 3" xfId="46435"/>
    <cellStyle name="Percent 2 4 3 2 2 3 2" xfId="46436"/>
    <cellStyle name="Percent 2 4 3 2 2 3 3" xfId="46437"/>
    <cellStyle name="Percent 2 4 3 2 2 4" xfId="46438"/>
    <cellStyle name="Percent 2 4 3 2 2 4 2" xfId="46439"/>
    <cellStyle name="Percent 2 4 3 2 2 4 3" xfId="46440"/>
    <cellStyle name="Percent 2 4 3 2 2 5" xfId="46441"/>
    <cellStyle name="Percent 2 4 3 2 2 5 2" xfId="46442"/>
    <cellStyle name="Percent 2 4 3 2 2 5 3" xfId="46443"/>
    <cellStyle name="Percent 2 4 3 2 2 6" xfId="46444"/>
    <cellStyle name="Percent 2 4 3 2 2 7" xfId="46445"/>
    <cellStyle name="Percent 2 4 3 2 3" xfId="46446"/>
    <cellStyle name="Percent 2 4 3 2 3 2" xfId="46447"/>
    <cellStyle name="Percent 2 4 3 2 3 3" xfId="46448"/>
    <cellStyle name="Percent 2 4 3 2 4" xfId="46449"/>
    <cellStyle name="Percent 2 4 3 2 4 2" xfId="46450"/>
    <cellStyle name="Percent 2 4 3 2 4 3" xfId="46451"/>
    <cellStyle name="Percent 2 4 3 2 5" xfId="46452"/>
    <cellStyle name="Percent 2 4 3 2 5 2" xfId="46453"/>
    <cellStyle name="Percent 2 4 3 2 5 3" xfId="46454"/>
    <cellStyle name="Percent 2 4 3 2 6" xfId="46455"/>
    <cellStyle name="Percent 2 4 3 2 6 2" xfId="46456"/>
    <cellStyle name="Percent 2 4 3 2 6 3" xfId="46457"/>
    <cellStyle name="Percent 2 4 3 2 7" xfId="46458"/>
    <cellStyle name="Percent 2 4 3 2 8" xfId="46459"/>
    <cellStyle name="Percent 2 4 3 3" xfId="46460"/>
    <cellStyle name="Percent 2 4 3 3 2" xfId="46461"/>
    <cellStyle name="Percent 2 4 3 3 2 2" xfId="46462"/>
    <cellStyle name="Percent 2 4 3 3 2 3" xfId="46463"/>
    <cellStyle name="Percent 2 4 3 3 3" xfId="46464"/>
    <cellStyle name="Percent 2 4 3 3 3 2" xfId="46465"/>
    <cellStyle name="Percent 2 4 3 3 3 3" xfId="46466"/>
    <cellStyle name="Percent 2 4 3 3 4" xfId="46467"/>
    <cellStyle name="Percent 2 4 3 3 4 2" xfId="46468"/>
    <cellStyle name="Percent 2 4 3 3 4 3" xfId="46469"/>
    <cellStyle name="Percent 2 4 3 3 5" xfId="46470"/>
    <cellStyle name="Percent 2 4 3 3 5 2" xfId="46471"/>
    <cellStyle name="Percent 2 4 3 3 5 3" xfId="46472"/>
    <cellStyle name="Percent 2 4 3 3 6" xfId="46473"/>
    <cellStyle name="Percent 2 4 3 3 7" xfId="46474"/>
    <cellStyle name="Percent 2 4 3 4" xfId="46475"/>
    <cellStyle name="Percent 2 4 3 4 2" xfId="46476"/>
    <cellStyle name="Percent 2 4 3 4 2 2" xfId="46477"/>
    <cellStyle name="Percent 2 4 3 4 2 3" xfId="46478"/>
    <cellStyle name="Percent 2 4 3 4 3" xfId="46479"/>
    <cellStyle name="Percent 2 4 3 4 3 2" xfId="46480"/>
    <cellStyle name="Percent 2 4 3 4 3 3" xfId="46481"/>
    <cellStyle name="Percent 2 4 3 4 4" xfId="46482"/>
    <cellStyle name="Percent 2 4 3 4 4 2" xfId="46483"/>
    <cellStyle name="Percent 2 4 3 4 4 3" xfId="46484"/>
    <cellStyle name="Percent 2 4 3 4 5" xfId="46485"/>
    <cellStyle name="Percent 2 4 3 4 5 2" xfId="46486"/>
    <cellStyle name="Percent 2 4 3 4 5 3" xfId="46487"/>
    <cellStyle name="Percent 2 4 3 4 6" xfId="46488"/>
    <cellStyle name="Percent 2 4 3 4 7" xfId="46489"/>
    <cellStyle name="Percent 2 4 3 5" xfId="46490"/>
    <cellStyle name="Percent 2 4 3 5 2" xfId="46491"/>
    <cellStyle name="Percent 2 4 3 5 2 2" xfId="46492"/>
    <cellStyle name="Percent 2 4 3 5 2 3" xfId="46493"/>
    <cellStyle name="Percent 2 4 3 5 3" xfId="46494"/>
    <cellStyle name="Percent 2 4 3 5 3 2" xfId="46495"/>
    <cellStyle name="Percent 2 4 3 5 3 3" xfId="46496"/>
    <cellStyle name="Percent 2 4 3 5 4" xfId="46497"/>
    <cellStyle name="Percent 2 4 3 5 4 2" xfId="46498"/>
    <cellStyle name="Percent 2 4 3 5 4 3" xfId="46499"/>
    <cellStyle name="Percent 2 4 3 5 5" xfId="46500"/>
    <cellStyle name="Percent 2 4 3 5 5 2" xfId="46501"/>
    <cellStyle name="Percent 2 4 3 5 5 3" xfId="46502"/>
    <cellStyle name="Percent 2 4 3 5 6" xfId="46503"/>
    <cellStyle name="Percent 2 4 3 5 7" xfId="46504"/>
    <cellStyle name="Percent 2 4 3 6" xfId="46505"/>
    <cellStyle name="Percent 2 4 3 6 2" xfId="46506"/>
    <cellStyle name="Percent 2 4 3 6 3" xfId="46507"/>
    <cellStyle name="Percent 2 4 3 7" xfId="46508"/>
    <cellStyle name="Percent 2 4 3 7 2" xfId="46509"/>
    <cellStyle name="Percent 2 4 3 7 3" xfId="46510"/>
    <cellStyle name="Percent 2 4 3 8" xfId="46511"/>
    <cellStyle name="Percent 2 4 3 8 2" xfId="46512"/>
    <cellStyle name="Percent 2 4 3 8 3" xfId="46513"/>
    <cellStyle name="Percent 2 4 3 9" xfId="46514"/>
    <cellStyle name="Percent 2 4 3 9 2" xfId="46515"/>
    <cellStyle name="Percent 2 4 3 9 3" xfId="46516"/>
    <cellStyle name="Percent 2 4 4" xfId="46517"/>
    <cellStyle name="Percent 2 4 4 2" xfId="46518"/>
    <cellStyle name="Percent 2 4 4 2 2" xfId="46519"/>
    <cellStyle name="Percent 2 4 4 2 2 2" xfId="46520"/>
    <cellStyle name="Percent 2 4 4 2 2 3" xfId="46521"/>
    <cellStyle name="Percent 2 4 4 2 3" xfId="46522"/>
    <cellStyle name="Percent 2 4 4 2 3 2" xfId="46523"/>
    <cellStyle name="Percent 2 4 4 2 3 3" xfId="46524"/>
    <cellStyle name="Percent 2 4 4 2 4" xfId="46525"/>
    <cellStyle name="Percent 2 4 4 2 4 2" xfId="46526"/>
    <cellStyle name="Percent 2 4 4 2 4 3" xfId="46527"/>
    <cellStyle name="Percent 2 4 4 2 5" xfId="46528"/>
    <cellStyle name="Percent 2 4 4 2 5 2" xfId="46529"/>
    <cellStyle name="Percent 2 4 4 2 5 3" xfId="46530"/>
    <cellStyle name="Percent 2 4 4 2 6" xfId="46531"/>
    <cellStyle name="Percent 2 4 4 2 7" xfId="46532"/>
    <cellStyle name="Percent 2 4 4 3" xfId="46533"/>
    <cellStyle name="Percent 2 4 4 3 2" xfId="46534"/>
    <cellStyle name="Percent 2 4 4 3 3" xfId="46535"/>
    <cellStyle name="Percent 2 4 4 4" xfId="46536"/>
    <cellStyle name="Percent 2 4 4 4 2" xfId="46537"/>
    <cellStyle name="Percent 2 4 4 4 3" xfId="46538"/>
    <cellStyle name="Percent 2 4 4 5" xfId="46539"/>
    <cellStyle name="Percent 2 4 4 5 2" xfId="46540"/>
    <cellStyle name="Percent 2 4 4 5 3" xfId="46541"/>
    <cellStyle name="Percent 2 4 4 6" xfId="46542"/>
    <cellStyle name="Percent 2 4 4 6 2" xfId="46543"/>
    <cellStyle name="Percent 2 4 4 6 3" xfId="46544"/>
    <cellStyle name="Percent 2 4 4 7" xfId="46545"/>
    <cellStyle name="Percent 2 4 4 8" xfId="46546"/>
    <cellStyle name="Percent 2 4 5" xfId="46547"/>
    <cellStyle name="Percent 2 4 5 2" xfId="46548"/>
    <cellStyle name="Percent 2 4 5 2 2" xfId="46549"/>
    <cellStyle name="Percent 2 4 5 2 2 2" xfId="46550"/>
    <cellStyle name="Percent 2 4 5 2 2 3" xfId="46551"/>
    <cellStyle name="Percent 2 4 5 2 3" xfId="46552"/>
    <cellStyle name="Percent 2 4 5 2 3 2" xfId="46553"/>
    <cellStyle name="Percent 2 4 5 2 3 3" xfId="46554"/>
    <cellStyle name="Percent 2 4 5 2 4" xfId="46555"/>
    <cellStyle name="Percent 2 4 5 2 4 2" xfId="46556"/>
    <cellStyle name="Percent 2 4 5 2 4 3" xfId="46557"/>
    <cellStyle name="Percent 2 4 5 2 5" xfId="46558"/>
    <cellStyle name="Percent 2 4 5 2 5 2" xfId="46559"/>
    <cellStyle name="Percent 2 4 5 2 5 3" xfId="46560"/>
    <cellStyle name="Percent 2 4 5 2 6" xfId="46561"/>
    <cellStyle name="Percent 2 4 5 2 7" xfId="46562"/>
    <cellStyle name="Percent 2 4 5 3" xfId="46563"/>
    <cellStyle name="Percent 2 4 5 3 2" xfId="46564"/>
    <cellStyle name="Percent 2 4 5 3 3" xfId="46565"/>
    <cellStyle name="Percent 2 4 5 4" xfId="46566"/>
    <cellStyle name="Percent 2 4 5 4 2" xfId="46567"/>
    <cellStyle name="Percent 2 4 5 4 3" xfId="46568"/>
    <cellStyle name="Percent 2 4 5 5" xfId="46569"/>
    <cellStyle name="Percent 2 4 5 5 2" xfId="46570"/>
    <cellStyle name="Percent 2 4 5 5 3" xfId="46571"/>
    <cellStyle name="Percent 2 4 5 6" xfId="46572"/>
    <cellStyle name="Percent 2 4 5 6 2" xfId="46573"/>
    <cellStyle name="Percent 2 4 5 6 3" xfId="46574"/>
    <cellStyle name="Percent 2 4 5 7" xfId="46575"/>
    <cellStyle name="Percent 2 4 5 8" xfId="46576"/>
    <cellStyle name="Percent 2 4 6" xfId="46577"/>
    <cellStyle name="Percent 2 4 6 2" xfId="46578"/>
    <cellStyle name="Percent 2 4 6 2 2" xfId="46579"/>
    <cellStyle name="Percent 2 4 6 2 3" xfId="46580"/>
    <cellStyle name="Percent 2 4 6 3" xfId="46581"/>
    <cellStyle name="Percent 2 4 6 3 2" xfId="46582"/>
    <cellStyle name="Percent 2 4 6 3 3" xfId="46583"/>
    <cellStyle name="Percent 2 4 6 4" xfId="46584"/>
    <cellStyle name="Percent 2 4 6 4 2" xfId="46585"/>
    <cellStyle name="Percent 2 4 6 4 3" xfId="46586"/>
    <cellStyle name="Percent 2 4 6 5" xfId="46587"/>
    <cellStyle name="Percent 2 4 6 5 2" xfId="46588"/>
    <cellStyle name="Percent 2 4 6 5 3" xfId="46589"/>
    <cellStyle name="Percent 2 4 6 6" xfId="46590"/>
    <cellStyle name="Percent 2 4 6 7" xfId="46591"/>
    <cellStyle name="Percent 2 4 7" xfId="46592"/>
    <cellStyle name="Percent 2 4 7 2" xfId="46593"/>
    <cellStyle name="Percent 2 4 7 2 2" xfId="46594"/>
    <cellStyle name="Percent 2 4 7 2 3" xfId="46595"/>
    <cellStyle name="Percent 2 4 7 3" xfId="46596"/>
    <cellStyle name="Percent 2 4 7 3 2" xfId="46597"/>
    <cellStyle name="Percent 2 4 7 3 3" xfId="46598"/>
    <cellStyle name="Percent 2 4 7 4" xfId="46599"/>
    <cellStyle name="Percent 2 4 7 4 2" xfId="46600"/>
    <cellStyle name="Percent 2 4 7 4 3" xfId="46601"/>
    <cellStyle name="Percent 2 4 7 5" xfId="46602"/>
    <cellStyle name="Percent 2 4 7 5 2" xfId="46603"/>
    <cellStyle name="Percent 2 4 7 5 3" xfId="46604"/>
    <cellStyle name="Percent 2 4 7 6" xfId="46605"/>
    <cellStyle name="Percent 2 4 7 7" xfId="46606"/>
    <cellStyle name="Percent 2 4 8" xfId="46607"/>
    <cellStyle name="Percent 2 4 8 2" xfId="46608"/>
    <cellStyle name="Percent 2 4 8 2 2" xfId="46609"/>
    <cellStyle name="Percent 2 4 8 2 3" xfId="46610"/>
    <cellStyle name="Percent 2 4 8 3" xfId="46611"/>
    <cellStyle name="Percent 2 4 8 3 2" xfId="46612"/>
    <cellStyle name="Percent 2 4 8 3 3" xfId="46613"/>
    <cellStyle name="Percent 2 4 8 4" xfId="46614"/>
    <cellStyle name="Percent 2 4 8 4 2" xfId="46615"/>
    <cellStyle name="Percent 2 4 8 4 3" xfId="46616"/>
    <cellStyle name="Percent 2 4 8 5" xfId="46617"/>
    <cellStyle name="Percent 2 4 8 5 2" xfId="46618"/>
    <cellStyle name="Percent 2 4 8 5 3" xfId="46619"/>
    <cellStyle name="Percent 2 4 8 6" xfId="46620"/>
    <cellStyle name="Percent 2 4 8 7" xfId="46621"/>
    <cellStyle name="Percent 2 4 9" xfId="46622"/>
    <cellStyle name="Percent 2 4 9 2" xfId="46623"/>
    <cellStyle name="Percent 2 4 9 2 2" xfId="46624"/>
    <cellStyle name="Percent 2 4 9 2 3" xfId="46625"/>
    <cellStyle name="Percent 2 4 9 3" xfId="46626"/>
    <cellStyle name="Percent 2 4 9 3 2" xfId="46627"/>
    <cellStyle name="Percent 2 4 9 3 3" xfId="46628"/>
    <cellStyle name="Percent 2 4 9 4" xfId="46629"/>
    <cellStyle name="Percent 2 4 9 4 2" xfId="46630"/>
    <cellStyle name="Percent 2 4 9 4 3" xfId="46631"/>
    <cellStyle name="Percent 2 4 9 5" xfId="46632"/>
    <cellStyle name="Percent 2 4 9 5 2" xfId="46633"/>
    <cellStyle name="Percent 2 4 9 5 3" xfId="46634"/>
    <cellStyle name="Percent 2 4 9 6" xfId="46635"/>
    <cellStyle name="Percent 2 4 9 7" xfId="46636"/>
    <cellStyle name="Percent 2 5" xfId="46637"/>
    <cellStyle name="Percent 2 5 10" xfId="46638"/>
    <cellStyle name="Percent 2 5 10 2" xfId="46639"/>
    <cellStyle name="Percent 2 5 10 3" xfId="46640"/>
    <cellStyle name="Percent 2 5 11" xfId="46641"/>
    <cellStyle name="Percent 2 5 11 2" xfId="46642"/>
    <cellStyle name="Percent 2 5 11 3" xfId="46643"/>
    <cellStyle name="Percent 2 5 12" xfId="46644"/>
    <cellStyle name="Percent 2 5 12 2" xfId="46645"/>
    <cellStyle name="Percent 2 5 12 3" xfId="46646"/>
    <cellStyle name="Percent 2 5 13" xfId="46647"/>
    <cellStyle name="Percent 2 5 14" xfId="46648"/>
    <cellStyle name="Percent 2 5 2" xfId="46649"/>
    <cellStyle name="Percent 2 5 2 10" xfId="46650"/>
    <cellStyle name="Percent 2 5 2 11" xfId="46651"/>
    <cellStyle name="Percent 2 5 2 2" xfId="46652"/>
    <cellStyle name="Percent 2 5 2 2 2" xfId="46653"/>
    <cellStyle name="Percent 2 5 2 2 2 2" xfId="46654"/>
    <cellStyle name="Percent 2 5 2 2 2 2 2" xfId="46655"/>
    <cellStyle name="Percent 2 5 2 2 2 2 3" xfId="46656"/>
    <cellStyle name="Percent 2 5 2 2 2 3" xfId="46657"/>
    <cellStyle name="Percent 2 5 2 2 2 3 2" xfId="46658"/>
    <cellStyle name="Percent 2 5 2 2 2 3 3" xfId="46659"/>
    <cellStyle name="Percent 2 5 2 2 2 4" xfId="46660"/>
    <cellStyle name="Percent 2 5 2 2 2 4 2" xfId="46661"/>
    <cellStyle name="Percent 2 5 2 2 2 4 3" xfId="46662"/>
    <cellStyle name="Percent 2 5 2 2 2 5" xfId="46663"/>
    <cellStyle name="Percent 2 5 2 2 2 5 2" xfId="46664"/>
    <cellStyle name="Percent 2 5 2 2 2 5 3" xfId="46665"/>
    <cellStyle name="Percent 2 5 2 2 2 6" xfId="46666"/>
    <cellStyle name="Percent 2 5 2 2 2 7" xfId="46667"/>
    <cellStyle name="Percent 2 5 2 2 3" xfId="46668"/>
    <cellStyle name="Percent 2 5 2 2 3 2" xfId="46669"/>
    <cellStyle name="Percent 2 5 2 2 3 3" xfId="46670"/>
    <cellStyle name="Percent 2 5 2 2 4" xfId="46671"/>
    <cellStyle name="Percent 2 5 2 2 4 2" xfId="46672"/>
    <cellStyle name="Percent 2 5 2 2 4 3" xfId="46673"/>
    <cellStyle name="Percent 2 5 2 2 5" xfId="46674"/>
    <cellStyle name="Percent 2 5 2 2 5 2" xfId="46675"/>
    <cellStyle name="Percent 2 5 2 2 5 3" xfId="46676"/>
    <cellStyle name="Percent 2 5 2 2 6" xfId="46677"/>
    <cellStyle name="Percent 2 5 2 2 6 2" xfId="46678"/>
    <cellStyle name="Percent 2 5 2 2 6 3" xfId="46679"/>
    <cellStyle name="Percent 2 5 2 2 7" xfId="46680"/>
    <cellStyle name="Percent 2 5 2 2 8" xfId="46681"/>
    <cellStyle name="Percent 2 5 2 3" xfId="46682"/>
    <cellStyle name="Percent 2 5 2 3 2" xfId="46683"/>
    <cellStyle name="Percent 2 5 2 3 2 2" xfId="46684"/>
    <cellStyle name="Percent 2 5 2 3 2 3" xfId="46685"/>
    <cellStyle name="Percent 2 5 2 3 3" xfId="46686"/>
    <cellStyle name="Percent 2 5 2 3 3 2" xfId="46687"/>
    <cellStyle name="Percent 2 5 2 3 3 3" xfId="46688"/>
    <cellStyle name="Percent 2 5 2 3 4" xfId="46689"/>
    <cellStyle name="Percent 2 5 2 3 4 2" xfId="46690"/>
    <cellStyle name="Percent 2 5 2 3 4 3" xfId="46691"/>
    <cellStyle name="Percent 2 5 2 3 5" xfId="46692"/>
    <cellStyle name="Percent 2 5 2 3 5 2" xfId="46693"/>
    <cellStyle name="Percent 2 5 2 3 5 3" xfId="46694"/>
    <cellStyle name="Percent 2 5 2 3 6" xfId="46695"/>
    <cellStyle name="Percent 2 5 2 3 7" xfId="46696"/>
    <cellStyle name="Percent 2 5 2 4" xfId="46697"/>
    <cellStyle name="Percent 2 5 2 4 2" xfId="46698"/>
    <cellStyle name="Percent 2 5 2 4 2 2" xfId="46699"/>
    <cellStyle name="Percent 2 5 2 4 2 3" xfId="46700"/>
    <cellStyle name="Percent 2 5 2 4 3" xfId="46701"/>
    <cellStyle name="Percent 2 5 2 4 3 2" xfId="46702"/>
    <cellStyle name="Percent 2 5 2 4 3 3" xfId="46703"/>
    <cellStyle name="Percent 2 5 2 4 4" xfId="46704"/>
    <cellStyle name="Percent 2 5 2 4 4 2" xfId="46705"/>
    <cellStyle name="Percent 2 5 2 4 4 3" xfId="46706"/>
    <cellStyle name="Percent 2 5 2 4 5" xfId="46707"/>
    <cellStyle name="Percent 2 5 2 4 5 2" xfId="46708"/>
    <cellStyle name="Percent 2 5 2 4 5 3" xfId="46709"/>
    <cellStyle name="Percent 2 5 2 4 6" xfId="46710"/>
    <cellStyle name="Percent 2 5 2 4 7" xfId="46711"/>
    <cellStyle name="Percent 2 5 2 5" xfId="46712"/>
    <cellStyle name="Percent 2 5 2 5 2" xfId="46713"/>
    <cellStyle name="Percent 2 5 2 5 2 2" xfId="46714"/>
    <cellStyle name="Percent 2 5 2 5 2 3" xfId="46715"/>
    <cellStyle name="Percent 2 5 2 5 3" xfId="46716"/>
    <cellStyle name="Percent 2 5 2 5 3 2" xfId="46717"/>
    <cellStyle name="Percent 2 5 2 5 3 3" xfId="46718"/>
    <cellStyle name="Percent 2 5 2 5 4" xfId="46719"/>
    <cellStyle name="Percent 2 5 2 5 4 2" xfId="46720"/>
    <cellStyle name="Percent 2 5 2 5 4 3" xfId="46721"/>
    <cellStyle name="Percent 2 5 2 5 5" xfId="46722"/>
    <cellStyle name="Percent 2 5 2 5 5 2" xfId="46723"/>
    <cellStyle name="Percent 2 5 2 5 5 3" xfId="46724"/>
    <cellStyle name="Percent 2 5 2 5 6" xfId="46725"/>
    <cellStyle name="Percent 2 5 2 5 7" xfId="46726"/>
    <cellStyle name="Percent 2 5 2 6" xfId="46727"/>
    <cellStyle name="Percent 2 5 2 6 2" xfId="46728"/>
    <cellStyle name="Percent 2 5 2 6 3" xfId="46729"/>
    <cellStyle name="Percent 2 5 2 7" xfId="46730"/>
    <cellStyle name="Percent 2 5 2 7 2" xfId="46731"/>
    <cellStyle name="Percent 2 5 2 7 3" xfId="46732"/>
    <cellStyle name="Percent 2 5 2 8" xfId="46733"/>
    <cellStyle name="Percent 2 5 2 8 2" xfId="46734"/>
    <cellStyle name="Percent 2 5 2 8 3" xfId="46735"/>
    <cellStyle name="Percent 2 5 2 9" xfId="46736"/>
    <cellStyle name="Percent 2 5 2 9 2" xfId="46737"/>
    <cellStyle name="Percent 2 5 2 9 3" xfId="46738"/>
    <cellStyle name="Percent 2 5 3" xfId="46739"/>
    <cellStyle name="Percent 2 5 3 2" xfId="46740"/>
    <cellStyle name="Percent 2 5 3 2 2" xfId="46741"/>
    <cellStyle name="Percent 2 5 3 2 2 2" xfId="46742"/>
    <cellStyle name="Percent 2 5 3 2 2 3" xfId="46743"/>
    <cellStyle name="Percent 2 5 3 2 3" xfId="46744"/>
    <cellStyle name="Percent 2 5 3 2 3 2" xfId="46745"/>
    <cellStyle name="Percent 2 5 3 2 3 3" xfId="46746"/>
    <cellStyle name="Percent 2 5 3 2 4" xfId="46747"/>
    <cellStyle name="Percent 2 5 3 2 4 2" xfId="46748"/>
    <cellStyle name="Percent 2 5 3 2 4 3" xfId="46749"/>
    <cellStyle name="Percent 2 5 3 2 5" xfId="46750"/>
    <cellStyle name="Percent 2 5 3 2 5 2" xfId="46751"/>
    <cellStyle name="Percent 2 5 3 2 5 3" xfId="46752"/>
    <cellStyle name="Percent 2 5 3 2 6" xfId="46753"/>
    <cellStyle name="Percent 2 5 3 2 7" xfId="46754"/>
    <cellStyle name="Percent 2 5 3 3" xfId="46755"/>
    <cellStyle name="Percent 2 5 3 3 2" xfId="46756"/>
    <cellStyle name="Percent 2 5 3 3 3" xfId="46757"/>
    <cellStyle name="Percent 2 5 3 4" xfId="46758"/>
    <cellStyle name="Percent 2 5 3 4 2" xfId="46759"/>
    <cellStyle name="Percent 2 5 3 4 3" xfId="46760"/>
    <cellStyle name="Percent 2 5 3 5" xfId="46761"/>
    <cellStyle name="Percent 2 5 3 5 2" xfId="46762"/>
    <cellStyle name="Percent 2 5 3 5 3" xfId="46763"/>
    <cellStyle name="Percent 2 5 3 6" xfId="46764"/>
    <cellStyle name="Percent 2 5 3 6 2" xfId="46765"/>
    <cellStyle name="Percent 2 5 3 6 3" xfId="46766"/>
    <cellStyle name="Percent 2 5 3 7" xfId="46767"/>
    <cellStyle name="Percent 2 5 3 8" xfId="46768"/>
    <cellStyle name="Percent 2 5 4" xfId="46769"/>
    <cellStyle name="Percent 2 5 4 2" xfId="46770"/>
    <cellStyle name="Percent 2 5 4 2 2" xfId="46771"/>
    <cellStyle name="Percent 2 5 4 2 2 2" xfId="46772"/>
    <cellStyle name="Percent 2 5 4 2 2 3" xfId="46773"/>
    <cellStyle name="Percent 2 5 4 2 3" xfId="46774"/>
    <cellStyle name="Percent 2 5 4 2 3 2" xfId="46775"/>
    <cellStyle name="Percent 2 5 4 2 3 3" xfId="46776"/>
    <cellStyle name="Percent 2 5 4 2 4" xfId="46777"/>
    <cellStyle name="Percent 2 5 4 2 4 2" xfId="46778"/>
    <cellStyle name="Percent 2 5 4 2 4 3" xfId="46779"/>
    <cellStyle name="Percent 2 5 4 2 5" xfId="46780"/>
    <cellStyle name="Percent 2 5 4 2 5 2" xfId="46781"/>
    <cellStyle name="Percent 2 5 4 2 5 3" xfId="46782"/>
    <cellStyle name="Percent 2 5 4 2 6" xfId="46783"/>
    <cellStyle name="Percent 2 5 4 2 7" xfId="46784"/>
    <cellStyle name="Percent 2 5 4 3" xfId="46785"/>
    <cellStyle name="Percent 2 5 4 3 2" xfId="46786"/>
    <cellStyle name="Percent 2 5 4 3 3" xfId="46787"/>
    <cellStyle name="Percent 2 5 4 4" xfId="46788"/>
    <cellStyle name="Percent 2 5 4 4 2" xfId="46789"/>
    <cellStyle name="Percent 2 5 4 4 3" xfId="46790"/>
    <cellStyle name="Percent 2 5 4 5" xfId="46791"/>
    <cellStyle name="Percent 2 5 4 5 2" xfId="46792"/>
    <cellStyle name="Percent 2 5 4 5 3" xfId="46793"/>
    <cellStyle name="Percent 2 5 4 6" xfId="46794"/>
    <cellStyle name="Percent 2 5 4 6 2" xfId="46795"/>
    <cellStyle name="Percent 2 5 4 6 3" xfId="46796"/>
    <cellStyle name="Percent 2 5 4 7" xfId="46797"/>
    <cellStyle name="Percent 2 5 4 8" xfId="46798"/>
    <cellStyle name="Percent 2 5 5" xfId="46799"/>
    <cellStyle name="Percent 2 5 5 2" xfId="46800"/>
    <cellStyle name="Percent 2 5 5 2 2" xfId="46801"/>
    <cellStyle name="Percent 2 5 5 2 3" xfId="46802"/>
    <cellStyle name="Percent 2 5 5 3" xfId="46803"/>
    <cellStyle name="Percent 2 5 5 3 2" xfId="46804"/>
    <cellStyle name="Percent 2 5 5 3 3" xfId="46805"/>
    <cellStyle name="Percent 2 5 5 4" xfId="46806"/>
    <cellStyle name="Percent 2 5 5 4 2" xfId="46807"/>
    <cellStyle name="Percent 2 5 5 4 3" xfId="46808"/>
    <cellStyle name="Percent 2 5 5 5" xfId="46809"/>
    <cellStyle name="Percent 2 5 5 5 2" xfId="46810"/>
    <cellStyle name="Percent 2 5 5 5 3" xfId="46811"/>
    <cellStyle name="Percent 2 5 5 6" xfId="46812"/>
    <cellStyle name="Percent 2 5 5 7" xfId="46813"/>
    <cellStyle name="Percent 2 5 6" xfId="46814"/>
    <cellStyle name="Percent 2 5 6 2" xfId="46815"/>
    <cellStyle name="Percent 2 5 6 2 2" xfId="46816"/>
    <cellStyle name="Percent 2 5 6 2 3" xfId="46817"/>
    <cellStyle name="Percent 2 5 6 3" xfId="46818"/>
    <cellStyle name="Percent 2 5 6 3 2" xfId="46819"/>
    <cellStyle name="Percent 2 5 6 3 3" xfId="46820"/>
    <cellStyle name="Percent 2 5 6 4" xfId="46821"/>
    <cellStyle name="Percent 2 5 6 4 2" xfId="46822"/>
    <cellStyle name="Percent 2 5 6 4 3" xfId="46823"/>
    <cellStyle name="Percent 2 5 6 5" xfId="46824"/>
    <cellStyle name="Percent 2 5 6 5 2" xfId="46825"/>
    <cellStyle name="Percent 2 5 6 5 3" xfId="46826"/>
    <cellStyle name="Percent 2 5 6 6" xfId="46827"/>
    <cellStyle name="Percent 2 5 6 7" xfId="46828"/>
    <cellStyle name="Percent 2 5 7" xfId="46829"/>
    <cellStyle name="Percent 2 5 7 2" xfId="46830"/>
    <cellStyle name="Percent 2 5 7 2 2" xfId="46831"/>
    <cellStyle name="Percent 2 5 7 2 3" xfId="46832"/>
    <cellStyle name="Percent 2 5 7 3" xfId="46833"/>
    <cellStyle name="Percent 2 5 7 3 2" xfId="46834"/>
    <cellStyle name="Percent 2 5 7 3 3" xfId="46835"/>
    <cellStyle name="Percent 2 5 7 4" xfId="46836"/>
    <cellStyle name="Percent 2 5 7 4 2" xfId="46837"/>
    <cellStyle name="Percent 2 5 7 4 3" xfId="46838"/>
    <cellStyle name="Percent 2 5 7 5" xfId="46839"/>
    <cellStyle name="Percent 2 5 7 5 2" xfId="46840"/>
    <cellStyle name="Percent 2 5 7 5 3" xfId="46841"/>
    <cellStyle name="Percent 2 5 7 6" xfId="46842"/>
    <cellStyle name="Percent 2 5 7 7" xfId="46843"/>
    <cellStyle name="Percent 2 5 8" xfId="46844"/>
    <cellStyle name="Percent 2 5 8 2" xfId="46845"/>
    <cellStyle name="Percent 2 5 8 2 2" xfId="46846"/>
    <cellStyle name="Percent 2 5 8 2 3" xfId="46847"/>
    <cellStyle name="Percent 2 5 8 3" xfId="46848"/>
    <cellStyle name="Percent 2 5 8 3 2" xfId="46849"/>
    <cellStyle name="Percent 2 5 8 3 3" xfId="46850"/>
    <cellStyle name="Percent 2 5 8 4" xfId="46851"/>
    <cellStyle name="Percent 2 5 8 4 2" xfId="46852"/>
    <cellStyle name="Percent 2 5 8 4 3" xfId="46853"/>
    <cellStyle name="Percent 2 5 8 5" xfId="46854"/>
    <cellStyle name="Percent 2 5 8 5 2" xfId="46855"/>
    <cellStyle name="Percent 2 5 8 5 3" xfId="46856"/>
    <cellStyle name="Percent 2 5 8 6" xfId="46857"/>
    <cellStyle name="Percent 2 5 8 7" xfId="46858"/>
    <cellStyle name="Percent 2 5 9" xfId="46859"/>
    <cellStyle name="Percent 2 5 9 2" xfId="46860"/>
    <cellStyle name="Percent 2 5 9 3" xfId="46861"/>
    <cellStyle name="Percent 2 6" xfId="46862"/>
    <cellStyle name="Percent 2 6 10" xfId="46863"/>
    <cellStyle name="Percent 2 6 11" xfId="46864"/>
    <cellStyle name="Percent 2 6 2" xfId="46865"/>
    <cellStyle name="Percent 2 6 2 2" xfId="46866"/>
    <cellStyle name="Percent 2 6 2 2 2" xfId="46867"/>
    <cellStyle name="Percent 2 6 2 2 2 2" xfId="46868"/>
    <cellStyle name="Percent 2 6 2 2 2 3" xfId="46869"/>
    <cellStyle name="Percent 2 6 2 2 3" xfId="46870"/>
    <cellStyle name="Percent 2 6 2 2 3 2" xfId="46871"/>
    <cellStyle name="Percent 2 6 2 2 3 3" xfId="46872"/>
    <cellStyle name="Percent 2 6 2 2 4" xfId="46873"/>
    <cellStyle name="Percent 2 6 2 2 4 2" xfId="46874"/>
    <cellStyle name="Percent 2 6 2 2 4 3" xfId="46875"/>
    <cellStyle name="Percent 2 6 2 2 5" xfId="46876"/>
    <cellStyle name="Percent 2 6 2 2 5 2" xfId="46877"/>
    <cellStyle name="Percent 2 6 2 2 5 3" xfId="46878"/>
    <cellStyle name="Percent 2 6 2 2 6" xfId="46879"/>
    <cellStyle name="Percent 2 6 2 2 7" xfId="46880"/>
    <cellStyle name="Percent 2 6 2 3" xfId="46881"/>
    <cellStyle name="Percent 2 6 2 3 2" xfId="46882"/>
    <cellStyle name="Percent 2 6 2 3 3" xfId="46883"/>
    <cellStyle name="Percent 2 6 2 4" xfId="46884"/>
    <cellStyle name="Percent 2 6 2 4 2" xfId="46885"/>
    <cellStyle name="Percent 2 6 2 4 3" xfId="46886"/>
    <cellStyle name="Percent 2 6 2 5" xfId="46887"/>
    <cellStyle name="Percent 2 6 2 5 2" xfId="46888"/>
    <cellStyle name="Percent 2 6 2 5 3" xfId="46889"/>
    <cellStyle name="Percent 2 6 2 6" xfId="46890"/>
    <cellStyle name="Percent 2 6 2 6 2" xfId="46891"/>
    <cellStyle name="Percent 2 6 2 6 3" xfId="46892"/>
    <cellStyle name="Percent 2 6 2 7" xfId="46893"/>
    <cellStyle name="Percent 2 6 2 8" xfId="46894"/>
    <cellStyle name="Percent 2 6 3" xfId="46895"/>
    <cellStyle name="Percent 2 6 3 2" xfId="46896"/>
    <cellStyle name="Percent 2 6 3 2 2" xfId="46897"/>
    <cellStyle name="Percent 2 6 3 2 3" xfId="46898"/>
    <cellStyle name="Percent 2 6 3 3" xfId="46899"/>
    <cellStyle name="Percent 2 6 3 3 2" xfId="46900"/>
    <cellStyle name="Percent 2 6 3 3 3" xfId="46901"/>
    <cellStyle name="Percent 2 6 3 4" xfId="46902"/>
    <cellStyle name="Percent 2 6 3 4 2" xfId="46903"/>
    <cellStyle name="Percent 2 6 3 4 3" xfId="46904"/>
    <cellStyle name="Percent 2 6 3 5" xfId="46905"/>
    <cellStyle name="Percent 2 6 3 5 2" xfId="46906"/>
    <cellStyle name="Percent 2 6 3 5 3" xfId="46907"/>
    <cellStyle name="Percent 2 6 3 6" xfId="46908"/>
    <cellStyle name="Percent 2 6 3 7" xfId="46909"/>
    <cellStyle name="Percent 2 6 4" xfId="46910"/>
    <cellStyle name="Percent 2 6 4 2" xfId="46911"/>
    <cellStyle name="Percent 2 6 4 2 2" xfId="46912"/>
    <cellStyle name="Percent 2 6 4 2 3" xfId="46913"/>
    <cellStyle name="Percent 2 6 4 3" xfId="46914"/>
    <cellStyle name="Percent 2 6 4 3 2" xfId="46915"/>
    <cellStyle name="Percent 2 6 4 3 3" xfId="46916"/>
    <cellStyle name="Percent 2 6 4 4" xfId="46917"/>
    <cellStyle name="Percent 2 6 4 4 2" xfId="46918"/>
    <cellStyle name="Percent 2 6 4 4 3" xfId="46919"/>
    <cellStyle name="Percent 2 6 4 5" xfId="46920"/>
    <cellStyle name="Percent 2 6 4 5 2" xfId="46921"/>
    <cellStyle name="Percent 2 6 4 5 3" xfId="46922"/>
    <cellStyle name="Percent 2 6 4 6" xfId="46923"/>
    <cellStyle name="Percent 2 6 4 7" xfId="46924"/>
    <cellStyle name="Percent 2 6 5" xfId="46925"/>
    <cellStyle name="Percent 2 6 5 2" xfId="46926"/>
    <cellStyle name="Percent 2 6 5 2 2" xfId="46927"/>
    <cellStyle name="Percent 2 6 5 2 3" xfId="46928"/>
    <cellStyle name="Percent 2 6 5 3" xfId="46929"/>
    <cellStyle name="Percent 2 6 5 3 2" xfId="46930"/>
    <cellStyle name="Percent 2 6 5 3 3" xfId="46931"/>
    <cellStyle name="Percent 2 6 5 4" xfId="46932"/>
    <cellStyle name="Percent 2 6 5 4 2" xfId="46933"/>
    <cellStyle name="Percent 2 6 5 4 3" xfId="46934"/>
    <cellStyle name="Percent 2 6 5 5" xfId="46935"/>
    <cellStyle name="Percent 2 6 5 5 2" xfId="46936"/>
    <cellStyle name="Percent 2 6 5 5 3" xfId="46937"/>
    <cellStyle name="Percent 2 6 5 6" xfId="46938"/>
    <cellStyle name="Percent 2 6 5 7" xfId="46939"/>
    <cellStyle name="Percent 2 6 6" xfId="46940"/>
    <cellStyle name="Percent 2 6 6 2" xfId="46941"/>
    <cellStyle name="Percent 2 6 6 3" xfId="46942"/>
    <cellStyle name="Percent 2 6 7" xfId="46943"/>
    <cellStyle name="Percent 2 6 7 2" xfId="46944"/>
    <cellStyle name="Percent 2 6 7 3" xfId="46945"/>
    <cellStyle name="Percent 2 6 8" xfId="46946"/>
    <cellStyle name="Percent 2 6 8 2" xfId="46947"/>
    <cellStyle name="Percent 2 6 8 3" xfId="46948"/>
    <cellStyle name="Percent 2 6 9" xfId="46949"/>
    <cellStyle name="Percent 2 6 9 2" xfId="46950"/>
    <cellStyle name="Percent 2 6 9 3" xfId="46951"/>
    <cellStyle name="Percent 2 7" xfId="46952"/>
    <cellStyle name="Percent 2 7 2" xfId="46953"/>
    <cellStyle name="Percent 2 7 2 2" xfId="46954"/>
    <cellStyle name="Percent 2 7 2 2 2" xfId="46955"/>
    <cellStyle name="Percent 2 7 2 2 3" xfId="46956"/>
    <cellStyle name="Percent 2 7 2 3" xfId="46957"/>
    <cellStyle name="Percent 2 7 2 3 2" xfId="46958"/>
    <cellStyle name="Percent 2 7 2 3 3" xfId="46959"/>
    <cellStyle name="Percent 2 7 2 4" xfId="46960"/>
    <cellStyle name="Percent 2 7 2 4 2" xfId="46961"/>
    <cellStyle name="Percent 2 7 2 4 3" xfId="46962"/>
    <cellStyle name="Percent 2 7 2 5" xfId="46963"/>
    <cellStyle name="Percent 2 7 2 5 2" xfId="46964"/>
    <cellStyle name="Percent 2 7 2 5 3" xfId="46965"/>
    <cellStyle name="Percent 2 7 2 6" xfId="46966"/>
    <cellStyle name="Percent 2 7 2 7" xfId="46967"/>
    <cellStyle name="Percent 2 7 3" xfId="46968"/>
    <cellStyle name="Percent 2 7 3 2" xfId="46969"/>
    <cellStyle name="Percent 2 7 3 3" xfId="46970"/>
    <cellStyle name="Percent 2 7 4" xfId="46971"/>
    <cellStyle name="Percent 2 7 4 2" xfId="46972"/>
    <cellStyle name="Percent 2 7 4 3" xfId="46973"/>
    <cellStyle name="Percent 2 7 5" xfId="46974"/>
    <cellStyle name="Percent 2 7 5 2" xfId="46975"/>
    <cellStyle name="Percent 2 7 5 3" xfId="46976"/>
    <cellStyle name="Percent 2 7 6" xfId="46977"/>
    <cellStyle name="Percent 2 7 6 2" xfId="46978"/>
    <cellStyle name="Percent 2 7 6 3" xfId="46979"/>
    <cellStyle name="Percent 2 7 7" xfId="46980"/>
    <cellStyle name="Percent 2 7 8" xfId="46981"/>
    <cellStyle name="Percent 2 8" xfId="46982"/>
    <cellStyle name="Percent 2 8 2" xfId="46983"/>
    <cellStyle name="Percent 2 8 2 2" xfId="46984"/>
    <cellStyle name="Percent 2 8 2 2 2" xfId="46985"/>
    <cellStyle name="Percent 2 8 2 2 3" xfId="46986"/>
    <cellStyle name="Percent 2 8 2 3" xfId="46987"/>
    <cellStyle name="Percent 2 8 2 3 2" xfId="46988"/>
    <cellStyle name="Percent 2 8 2 3 3" xfId="46989"/>
    <cellStyle name="Percent 2 8 2 4" xfId="46990"/>
    <cellStyle name="Percent 2 8 2 4 2" xfId="46991"/>
    <cellStyle name="Percent 2 8 2 4 3" xfId="46992"/>
    <cellStyle name="Percent 2 8 2 5" xfId="46993"/>
    <cellStyle name="Percent 2 8 2 5 2" xfId="46994"/>
    <cellStyle name="Percent 2 8 2 5 3" xfId="46995"/>
    <cellStyle name="Percent 2 8 2 6" xfId="46996"/>
    <cellStyle name="Percent 2 8 2 7" xfId="46997"/>
    <cellStyle name="Percent 2 8 3" xfId="46998"/>
    <cellStyle name="Percent 2 8 3 2" xfId="46999"/>
    <cellStyle name="Percent 2 8 3 3" xfId="47000"/>
    <cellStyle name="Percent 2 8 4" xfId="47001"/>
    <cellStyle name="Percent 2 8 4 2" xfId="47002"/>
    <cellStyle name="Percent 2 8 4 3" xfId="47003"/>
    <cellStyle name="Percent 2 8 5" xfId="47004"/>
    <cellStyle name="Percent 2 8 5 2" xfId="47005"/>
    <cellStyle name="Percent 2 8 5 3" xfId="47006"/>
    <cellStyle name="Percent 2 8 6" xfId="47007"/>
    <cellStyle name="Percent 2 8 6 2" xfId="47008"/>
    <cellStyle name="Percent 2 8 6 3" xfId="47009"/>
    <cellStyle name="Percent 2 8 7" xfId="47010"/>
    <cellStyle name="Percent 2 8 8" xfId="47011"/>
    <cellStyle name="Percent 2 9" xfId="47012"/>
    <cellStyle name="Percent 2 9 2" xfId="47013"/>
    <cellStyle name="Percent 2 9 2 2" xfId="47014"/>
    <cellStyle name="Percent 2 9 2 2 2" xfId="47015"/>
    <cellStyle name="Percent 2 9 2 2 3" xfId="47016"/>
    <cellStyle name="Percent 2 9 2 3" xfId="47017"/>
    <cellStyle name="Percent 2 9 2 3 2" xfId="47018"/>
    <cellStyle name="Percent 2 9 2 3 3" xfId="47019"/>
    <cellStyle name="Percent 2 9 2 4" xfId="47020"/>
    <cellStyle name="Percent 2 9 2 4 2" xfId="47021"/>
    <cellStyle name="Percent 2 9 2 4 3" xfId="47022"/>
    <cellStyle name="Percent 2 9 2 5" xfId="47023"/>
    <cellStyle name="Percent 2 9 2 5 2" xfId="47024"/>
    <cellStyle name="Percent 2 9 2 5 3" xfId="47025"/>
    <cellStyle name="Percent 2 9 2 6" xfId="47026"/>
    <cellStyle name="Percent 2 9 2 7" xfId="47027"/>
    <cellStyle name="Percent 2 9 3" xfId="47028"/>
    <cellStyle name="Percent 2 9 3 2" xfId="47029"/>
    <cellStyle name="Percent 2 9 3 3" xfId="47030"/>
    <cellStyle name="Percent 2 9 4" xfId="47031"/>
    <cellStyle name="Percent 2 9 4 2" xfId="47032"/>
    <cellStyle name="Percent 2 9 4 3" xfId="47033"/>
    <cellStyle name="Percent 2 9 5" xfId="47034"/>
    <cellStyle name="Percent 2 9 5 2" xfId="47035"/>
    <cellStyle name="Percent 2 9 5 3" xfId="47036"/>
    <cellStyle name="Percent 2 9 6" xfId="47037"/>
    <cellStyle name="Percent 2 9 6 2" xfId="47038"/>
    <cellStyle name="Percent 2 9 6 3" xfId="47039"/>
    <cellStyle name="Percent 2 9 7" xfId="47040"/>
    <cellStyle name="Percent 2 9 8" xfId="47041"/>
    <cellStyle name="Percent 3" xfId="1351"/>
    <cellStyle name="Percent 3 2" xfId="1352"/>
    <cellStyle name="Percent 3 2 2" xfId="1353"/>
    <cellStyle name="Percent 3 2 2 2" xfId="1354"/>
    <cellStyle name="Percent 3 2 2 2 2" xfId="1355"/>
    <cellStyle name="Percent 3 2 2 3" xfId="1356"/>
    <cellStyle name="Percent 3 2 2 4" xfId="47042"/>
    <cellStyle name="Percent 3 2 3" xfId="1357"/>
    <cellStyle name="Percent 3 2 3 2" xfId="1358"/>
    <cellStyle name="Percent 3 2 4" xfId="1359"/>
    <cellStyle name="Percent 3 2 5" xfId="1485"/>
    <cellStyle name="Percent 3 3" xfId="1360"/>
    <cellStyle name="Percent 3 3 2" xfId="47043"/>
    <cellStyle name="Percent 3 4" xfId="1361"/>
    <cellStyle name="Percent 3 4 2" xfId="1362"/>
    <cellStyle name="Percent 3 4 2 2" xfId="1363"/>
    <cellStyle name="Percent 3 4 3" xfId="1364"/>
    <cellStyle name="Percent 3 5" xfId="1365"/>
    <cellStyle name="Percent 3 5 2" xfId="1366"/>
    <cellStyle name="Percent 3 6" xfId="1367"/>
    <cellStyle name="Percent 3 7" xfId="1476"/>
    <cellStyle name="Percent 4" xfId="1368"/>
    <cellStyle name="Percent 4 2" xfId="1369"/>
    <cellStyle name="Percent 4 2 2" xfId="1487"/>
    <cellStyle name="Percent 4 2 3" xfId="47045"/>
    <cellStyle name="Percent 4 3" xfId="1370"/>
    <cellStyle name="Percent 4 4" xfId="1371"/>
    <cellStyle name="Percent 4 4 2" xfId="1372"/>
    <cellStyle name="Percent 4 4 2 2" xfId="1373"/>
    <cellStyle name="Percent 4 4 3" xfId="1374"/>
    <cellStyle name="Percent 4 5" xfId="1375"/>
    <cellStyle name="Percent 4 5 2" xfId="1376"/>
    <cellStyle name="Percent 4 6" xfId="1377"/>
    <cellStyle name="Percent 4 7" xfId="1488"/>
    <cellStyle name="Percent 4 8" xfId="47044"/>
    <cellStyle name="Percent 5" xfId="1378"/>
    <cellStyle name="Percent 5 2" xfId="1379"/>
    <cellStyle name="Percent 5 2 2" xfId="1380"/>
    <cellStyle name="Percent 5 2 2 2" xfId="1381"/>
    <cellStyle name="Percent 5 2 2 2 2" xfId="1382"/>
    <cellStyle name="Percent 5 2 2 2 2 2" xfId="1383"/>
    <cellStyle name="Percent 5 2 2 2 3" xfId="1384"/>
    <cellStyle name="Percent 5 2 2 2 4" xfId="47049"/>
    <cellStyle name="Percent 5 2 2 3" xfId="1385"/>
    <cellStyle name="Percent 5 2 2 3 2" xfId="1386"/>
    <cellStyle name="Percent 5 2 2 3 2 2" xfId="1387"/>
    <cellStyle name="Percent 5 2 2 3 3" xfId="1388"/>
    <cellStyle name="Percent 5 2 2 3 4" xfId="47050"/>
    <cellStyle name="Percent 5 2 2 4" xfId="1389"/>
    <cellStyle name="Percent 5 2 2 4 2" xfId="1390"/>
    <cellStyle name="Percent 5 2 2 5" xfId="1391"/>
    <cellStyle name="Percent 5 2 2 6" xfId="47048"/>
    <cellStyle name="Percent 5 2 3" xfId="1392"/>
    <cellStyle name="Percent 5 2 3 2" xfId="1393"/>
    <cellStyle name="Percent 5 2 3 2 2" xfId="1394"/>
    <cellStyle name="Percent 5 2 3 3" xfId="1395"/>
    <cellStyle name="Percent 5 2 3 4" xfId="47051"/>
    <cellStyle name="Percent 5 2 4" xfId="1396"/>
    <cellStyle name="Percent 5 2 4 2" xfId="1397"/>
    <cellStyle name="Percent 5 2 4 2 2" xfId="1398"/>
    <cellStyle name="Percent 5 2 4 3" xfId="1399"/>
    <cellStyle name="Percent 5 2 4 4" xfId="47052"/>
    <cellStyle name="Percent 5 2 5" xfId="1400"/>
    <cellStyle name="Percent 5 2 5 2" xfId="1401"/>
    <cellStyle name="Percent 5 2 6" xfId="1402"/>
    <cellStyle name="Percent 5 2 7" xfId="47047"/>
    <cellStyle name="Percent 5 2 7 2" xfId="47134"/>
    <cellStyle name="Percent 5 3" xfId="1403"/>
    <cellStyle name="Percent 5 3 2" xfId="1404"/>
    <cellStyle name="Percent 5 3 2 2" xfId="1405"/>
    <cellStyle name="Percent 5 3 2 2 2" xfId="1406"/>
    <cellStyle name="Percent 5 3 2 3" xfId="1407"/>
    <cellStyle name="Percent 5 3 2 4" xfId="47054"/>
    <cellStyle name="Percent 5 3 3" xfId="1408"/>
    <cellStyle name="Percent 5 3 3 2" xfId="1409"/>
    <cellStyle name="Percent 5 3 3 2 2" xfId="1410"/>
    <cellStyle name="Percent 5 3 3 3" xfId="1411"/>
    <cellStyle name="Percent 5 3 3 4" xfId="47055"/>
    <cellStyle name="Percent 5 3 4" xfId="1412"/>
    <cellStyle name="Percent 5 3 4 2" xfId="1413"/>
    <cellStyle name="Percent 5 3 5" xfId="1414"/>
    <cellStyle name="Percent 5 3 6" xfId="47053"/>
    <cellStyle name="Percent 5 3 6 2" xfId="47150"/>
    <cellStyle name="Percent 5 4" xfId="1415"/>
    <cellStyle name="Percent 5 4 2" xfId="1416"/>
    <cellStyle name="Percent 5 4 2 2" xfId="1417"/>
    <cellStyle name="Percent 5 4 2 3" xfId="47057"/>
    <cellStyle name="Percent 5 4 3" xfId="1418"/>
    <cellStyle name="Percent 5 4 4" xfId="47056"/>
    <cellStyle name="Percent 5 5" xfId="1419"/>
    <cellStyle name="Percent 5 5 2" xfId="1420"/>
    <cellStyle name="Percent 5 5 2 2" xfId="1421"/>
    <cellStyle name="Percent 5 5 3" xfId="1422"/>
    <cellStyle name="Percent 5 5 4" xfId="47058"/>
    <cellStyle name="Percent 5 6" xfId="1423"/>
    <cellStyle name="Percent 5 6 2" xfId="1424"/>
    <cellStyle name="Percent 5 7" xfId="1425"/>
    <cellStyle name="Percent 5 8" xfId="47046"/>
    <cellStyle name="Percent 5 8 2" xfId="47133"/>
    <cellStyle name="Percent 6" xfId="1426"/>
    <cellStyle name="Percent 6 2" xfId="1564"/>
    <cellStyle name="Percent 6 3" xfId="47060"/>
    <cellStyle name="Percent 6 4" xfId="47059"/>
    <cellStyle name="Percent 7" xfId="1427"/>
    <cellStyle name="Percent 7 2" xfId="1565"/>
    <cellStyle name="Percent 7 2 2" xfId="47062"/>
    <cellStyle name="Percent 7 3" xfId="47061"/>
    <cellStyle name="Percent 8" xfId="1428"/>
    <cellStyle name="Percent 8 2" xfId="47064"/>
    <cellStyle name="Percent 8 3" xfId="47063"/>
    <cellStyle name="Percent 9" xfId="1429"/>
    <cellStyle name="Percent 9 2" xfId="1566"/>
    <cellStyle name="Percent 9 3" xfId="47065"/>
    <cellStyle name="Sheet Title" xfId="47066"/>
    <cellStyle name="TextStyle" xfId="47067"/>
    <cellStyle name="Title" xfId="4" builtinId="15" customBuiltin="1"/>
    <cellStyle name="Title 2" xfId="1437"/>
    <cellStyle name="Title 3" xfId="1481"/>
    <cellStyle name="Total" xfId="19" builtinId="25" customBuiltin="1"/>
    <cellStyle name="Total 2" xfId="1464"/>
    <cellStyle name="Total 2 2" xfId="47068"/>
    <cellStyle name="Total 3" xfId="1517"/>
    <cellStyle name="Warning Text" xfId="17" builtinId="11" customBuiltin="1"/>
    <cellStyle name="Warning Text 2" xfId="1440"/>
    <cellStyle name="Warning Text 3" xfId="15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tabSelected="1" workbookViewId="0">
      <pane ySplit="4" topLeftCell="A5" activePane="bottomLeft" state="frozen"/>
      <selection pane="bottomLeft" activeCell="A18" sqref="A18:I18"/>
    </sheetView>
  </sheetViews>
  <sheetFormatPr defaultRowHeight="15"/>
  <cols>
    <col min="1" max="1" width="41.140625" customWidth="1"/>
    <col min="6" max="6" width="26.85546875" style="187" customWidth="1"/>
    <col min="7" max="8" width="9.140625" style="187"/>
    <col min="9" max="9" width="27.7109375" style="187" customWidth="1"/>
  </cols>
  <sheetData>
    <row r="1" spans="1:9">
      <c r="A1" s="299" t="s">
        <v>424</v>
      </c>
      <c r="B1" s="299"/>
      <c r="C1" s="299"/>
      <c r="D1" s="299"/>
      <c r="E1" s="299"/>
      <c r="F1" s="299"/>
      <c r="G1" s="299"/>
      <c r="H1" s="299"/>
      <c r="I1" s="299"/>
    </row>
    <row r="3" spans="1:9">
      <c r="A3" s="36" t="s">
        <v>205</v>
      </c>
    </row>
    <row r="4" spans="1:9">
      <c r="A4" s="40" t="s">
        <v>537</v>
      </c>
      <c r="F4" s="186" t="s">
        <v>116</v>
      </c>
      <c r="I4" s="186" t="s">
        <v>117</v>
      </c>
    </row>
    <row r="6" spans="1:9" s="97" customFormat="1" ht="32.25" customHeight="1">
      <c r="A6" s="298" t="s">
        <v>420</v>
      </c>
      <c r="B6" s="298"/>
      <c r="C6" s="298"/>
      <c r="D6" s="298"/>
      <c r="E6" s="298"/>
      <c r="F6" s="298"/>
      <c r="G6" s="298"/>
      <c r="H6" s="298"/>
      <c r="I6" s="298"/>
    </row>
    <row r="7" spans="1:9" s="97" customFormat="1">
      <c r="F7" s="274"/>
      <c r="G7" s="274"/>
      <c r="H7" s="274"/>
      <c r="I7" s="274"/>
    </row>
    <row r="8" spans="1:9" s="97" customFormat="1">
      <c r="A8" s="97" t="s">
        <v>123</v>
      </c>
      <c r="F8" s="274">
        <f>VLOOKUP($A$4,'EGOP Valuation Results'!$A:$CK,63,FALSE)</f>
        <v>20470973</v>
      </c>
      <c r="G8" s="274"/>
      <c r="H8" s="274"/>
      <c r="I8" s="274"/>
    </row>
    <row r="9" spans="1:9" s="97" customFormat="1">
      <c r="A9" s="97" t="s">
        <v>118</v>
      </c>
      <c r="F9" s="274"/>
      <c r="G9" s="274"/>
      <c r="H9" s="274"/>
      <c r="I9" s="274">
        <f>F8</f>
        <v>20470973</v>
      </c>
    </row>
    <row r="10" spans="1:9" s="97" customFormat="1">
      <c r="A10" s="97" t="s">
        <v>475</v>
      </c>
      <c r="F10" s="274"/>
      <c r="G10" s="274"/>
      <c r="H10" s="274"/>
      <c r="I10" s="274"/>
    </row>
    <row r="11" spans="1:9" s="97" customFormat="1">
      <c r="F11" s="274"/>
      <c r="G11" s="274"/>
      <c r="H11" s="274"/>
      <c r="I11" s="274"/>
    </row>
    <row r="12" spans="1:9" s="97" customFormat="1" ht="84.75" customHeight="1">
      <c r="A12" s="298" t="s">
        <v>484</v>
      </c>
      <c r="B12" s="298"/>
      <c r="C12" s="298"/>
      <c r="D12" s="298"/>
      <c r="E12" s="298"/>
      <c r="F12" s="298"/>
      <c r="G12" s="298"/>
      <c r="H12" s="298"/>
      <c r="I12" s="298"/>
    </row>
    <row r="13" spans="1:9" s="97" customFormat="1">
      <c r="F13" s="274"/>
      <c r="G13" s="274"/>
      <c r="H13" s="274"/>
      <c r="I13" s="274"/>
    </row>
    <row r="14" spans="1:9" s="97" customFormat="1">
      <c r="A14" s="97" t="s">
        <v>115</v>
      </c>
      <c r="F14" s="274">
        <f>I15</f>
        <v>9736403</v>
      </c>
      <c r="G14" s="274"/>
      <c r="H14" s="274"/>
      <c r="I14" s="274"/>
    </row>
    <row r="15" spans="1:9" s="97" customFormat="1">
      <c r="A15" s="97" t="s">
        <v>479</v>
      </c>
      <c r="F15" s="274"/>
      <c r="G15" s="274"/>
      <c r="H15" s="274"/>
      <c r="I15" s="274">
        <f>-VLOOKUP($A$4,'EGOP Valuation Results'!$A:$CK,11,FALSE)</f>
        <v>9736403</v>
      </c>
    </row>
    <row r="16" spans="1:9" s="97" customFormat="1">
      <c r="A16" s="97" t="s">
        <v>404</v>
      </c>
      <c r="F16" s="274"/>
      <c r="G16" s="274"/>
      <c r="H16" s="274"/>
      <c r="I16" s="274"/>
    </row>
    <row r="17" spans="1:9" s="97" customFormat="1">
      <c r="F17" s="274"/>
      <c r="G17" s="274"/>
      <c r="H17" s="274"/>
      <c r="I17" s="274"/>
    </row>
    <row r="18" spans="1:9" s="97" customFormat="1" ht="75" customHeight="1">
      <c r="A18" s="298" t="s">
        <v>476</v>
      </c>
      <c r="B18" s="298"/>
      <c r="C18" s="298"/>
      <c r="D18" s="298"/>
      <c r="E18" s="298"/>
      <c r="F18" s="298"/>
      <c r="G18" s="298"/>
      <c r="H18" s="298"/>
      <c r="I18" s="298"/>
    </row>
    <row r="19" spans="1:9" s="97" customFormat="1">
      <c r="F19" s="274"/>
      <c r="G19" s="274"/>
      <c r="H19" s="274"/>
      <c r="I19" s="274"/>
    </row>
    <row r="20" spans="1:9" s="97" customFormat="1">
      <c r="A20" s="97" t="s">
        <v>421</v>
      </c>
      <c r="F20" s="274">
        <f>-VLOOKUP($A$4,'EGOP Valuation Results'!$A:$CK,39,FALSE)</f>
        <v>1248257</v>
      </c>
      <c r="G20" s="274"/>
      <c r="H20" s="274"/>
      <c r="I20" s="274"/>
    </row>
    <row r="21" spans="1:9" s="97" customFormat="1">
      <c r="A21" s="97" t="s">
        <v>118</v>
      </c>
      <c r="F21" s="274"/>
      <c r="G21" s="274"/>
      <c r="H21" s="274"/>
      <c r="I21" s="274">
        <f>F20</f>
        <v>1248257</v>
      </c>
    </row>
    <row r="22" spans="1:9" s="97" customFormat="1">
      <c r="A22" s="97" t="s">
        <v>477</v>
      </c>
      <c r="F22" s="274"/>
      <c r="G22" s="274"/>
      <c r="H22" s="274"/>
      <c r="I22" s="274"/>
    </row>
    <row r="23" spans="1:9" s="97" customFormat="1">
      <c r="F23" s="274"/>
      <c r="G23" s="274"/>
      <c r="H23" s="274"/>
      <c r="I23" s="274"/>
    </row>
    <row r="24" spans="1:9" s="97" customFormat="1" ht="76.5" customHeight="1">
      <c r="A24" s="298" t="s">
        <v>403</v>
      </c>
      <c r="B24" s="298"/>
      <c r="C24" s="298"/>
      <c r="D24" s="298"/>
      <c r="E24" s="298"/>
      <c r="F24" s="298"/>
      <c r="G24" s="298"/>
      <c r="H24" s="298"/>
      <c r="I24" s="298"/>
    </row>
    <row r="25" spans="1:9" s="97" customFormat="1">
      <c r="F25" s="274"/>
      <c r="G25" s="274"/>
      <c r="H25" s="274"/>
      <c r="I25" s="274"/>
    </row>
    <row r="26" spans="1:9" s="97" customFormat="1">
      <c r="A26" s="97" t="s">
        <v>115</v>
      </c>
      <c r="F26" s="274">
        <f>I27</f>
        <v>-11997167</v>
      </c>
      <c r="G26" s="274"/>
      <c r="H26" s="274"/>
      <c r="I26" s="274"/>
    </row>
    <row r="27" spans="1:9" s="97" customFormat="1">
      <c r="A27" s="97" t="s">
        <v>478</v>
      </c>
      <c r="F27" s="274"/>
      <c r="G27" s="274"/>
      <c r="H27" s="274"/>
      <c r="I27" s="274">
        <f>-VLOOKUP($A$4,'EGOP Valuation Results'!$A:$CK,12,FALSE)</f>
        <v>-11997167</v>
      </c>
    </row>
    <row r="28" spans="1:9" s="97" customFormat="1">
      <c r="A28" s="97" t="s">
        <v>482</v>
      </c>
      <c r="F28" s="274"/>
      <c r="G28" s="274"/>
      <c r="H28" s="274"/>
      <c r="I28" s="274"/>
    </row>
    <row r="29" spans="1:9" s="97" customFormat="1">
      <c r="F29" s="274"/>
      <c r="G29" s="274"/>
      <c r="H29" s="274"/>
      <c r="I29" s="274"/>
    </row>
    <row r="30" spans="1:9" s="97" customFormat="1" ht="75" customHeight="1">
      <c r="A30" s="298" t="s">
        <v>480</v>
      </c>
      <c r="B30" s="298"/>
      <c r="C30" s="298"/>
      <c r="D30" s="298"/>
      <c r="E30" s="298"/>
      <c r="F30" s="298"/>
      <c r="G30" s="298"/>
      <c r="H30" s="298"/>
      <c r="I30" s="298"/>
    </row>
    <row r="31" spans="1:9" s="97" customFormat="1">
      <c r="F31" s="274"/>
      <c r="G31" s="274"/>
      <c r="H31" s="274"/>
      <c r="I31" s="274"/>
    </row>
    <row r="32" spans="1:9" s="97" customFormat="1">
      <c r="A32" s="97" t="s">
        <v>187</v>
      </c>
      <c r="F32" s="274">
        <f>-VLOOKUP($A$4,'EGOP Valuation Results'!$A:$CK,45,FALSE)</f>
        <v>1263375</v>
      </c>
      <c r="G32" s="274"/>
      <c r="H32" s="274"/>
      <c r="I32" s="274"/>
    </row>
    <row r="33" spans="1:9" s="97" customFormat="1">
      <c r="A33" s="97" t="s">
        <v>481</v>
      </c>
      <c r="F33" s="274"/>
      <c r="G33" s="274"/>
      <c r="H33" s="274"/>
      <c r="I33" s="274">
        <f>VLOOKUP($A$4,'EGOP Valuation Results'!$A:$CK,46,FALSE)</f>
        <v>1538098</v>
      </c>
    </row>
    <row r="34" spans="1:9" s="97" customFormat="1">
      <c r="A34" s="97" t="s">
        <v>118</v>
      </c>
      <c r="F34" s="274">
        <f>I33-F32</f>
        <v>274723</v>
      </c>
      <c r="G34" s="274"/>
      <c r="H34" s="274"/>
      <c r="I34" s="274"/>
    </row>
    <row r="35" spans="1:9" s="97" customFormat="1">
      <c r="A35" s="97" t="s">
        <v>483</v>
      </c>
      <c r="F35" s="274"/>
      <c r="G35" s="274"/>
      <c r="H35" s="274"/>
      <c r="I35" s="274"/>
    </row>
    <row r="36" spans="1:9" s="97" customFormat="1">
      <c r="F36" s="274"/>
      <c r="G36" s="274"/>
      <c r="H36" s="274"/>
      <c r="I36" s="274"/>
    </row>
    <row r="37" spans="1:9" s="97" customFormat="1" ht="92.25" customHeight="1">
      <c r="A37" s="298" t="s">
        <v>491</v>
      </c>
      <c r="B37" s="298"/>
      <c r="C37" s="298"/>
      <c r="D37" s="298"/>
      <c r="E37" s="298"/>
      <c r="F37" s="298"/>
      <c r="G37" s="298"/>
      <c r="H37" s="298"/>
      <c r="I37" s="298"/>
    </row>
    <row r="38" spans="1:9" s="97" customFormat="1">
      <c r="F38" s="274"/>
      <c r="G38" s="274"/>
      <c r="H38" s="274"/>
      <c r="I38" s="274"/>
    </row>
    <row r="39" spans="1:9" s="97" customFormat="1">
      <c r="A39" s="97" t="s">
        <v>115</v>
      </c>
      <c r="F39" s="274">
        <f>I40</f>
        <v>-15981373</v>
      </c>
      <c r="G39" s="274"/>
      <c r="H39" s="274"/>
      <c r="I39" s="274"/>
    </row>
    <row r="40" spans="1:9" s="97" customFormat="1">
      <c r="A40" s="97" t="s">
        <v>422</v>
      </c>
      <c r="F40" s="274"/>
      <c r="G40" s="274"/>
      <c r="H40" s="274"/>
      <c r="I40" s="274">
        <f>-VLOOKUP($A$4,'EGOP Valuation Results'!$A:$CK,89,FALSE)</f>
        <v>-15981373</v>
      </c>
    </row>
    <row r="41" spans="1:9" s="97" customFormat="1">
      <c r="A41" s="97" t="s">
        <v>538</v>
      </c>
      <c r="F41" s="274"/>
      <c r="G41" s="274"/>
      <c r="H41" s="274"/>
      <c r="I41" s="274"/>
    </row>
    <row r="42" spans="1:9" s="97" customFormat="1">
      <c r="F42" s="274"/>
      <c r="G42" s="274"/>
      <c r="H42" s="274"/>
      <c r="I42" s="274"/>
    </row>
    <row r="43" spans="1:9" s="97" customFormat="1">
      <c r="A43" s="97" t="s">
        <v>486</v>
      </c>
      <c r="F43" s="274"/>
      <c r="G43" s="274"/>
      <c r="H43" s="274"/>
      <c r="I43" s="274"/>
    </row>
    <row r="44" spans="1:9" s="97" customFormat="1">
      <c r="A44" s="97" t="s">
        <v>115</v>
      </c>
      <c r="F44" s="274">
        <f>I45</f>
        <v>629126</v>
      </c>
      <c r="G44" s="274"/>
      <c r="H44" s="274"/>
      <c r="I44" s="274"/>
    </row>
    <row r="45" spans="1:9" s="97" customFormat="1">
      <c r="A45" s="97" t="s">
        <v>485</v>
      </c>
      <c r="G45" s="274"/>
      <c r="H45" s="274"/>
      <c r="I45" s="274">
        <f>-VLOOKUP($A$4,'EGOP Valuation Results'!$A:$CK,82,FALSE)</f>
        <v>629126</v>
      </c>
    </row>
    <row r="46" spans="1:9" s="97" customFormat="1">
      <c r="A46" s="97" t="s">
        <v>539</v>
      </c>
      <c r="F46" s="274"/>
      <c r="G46" s="274"/>
      <c r="H46" s="274"/>
      <c r="I46" s="274"/>
    </row>
    <row r="47" spans="1:9" s="97" customFormat="1">
      <c r="F47" s="274"/>
      <c r="G47" s="274"/>
      <c r="H47" s="274"/>
      <c r="I47" s="274"/>
    </row>
    <row r="48" spans="1:9" s="97" customFormat="1" ht="75" customHeight="1">
      <c r="A48" s="298" t="s">
        <v>492</v>
      </c>
      <c r="B48" s="298"/>
      <c r="C48" s="298"/>
      <c r="D48" s="298"/>
      <c r="E48" s="298"/>
      <c r="F48" s="298"/>
      <c r="G48" s="298"/>
      <c r="H48" s="298"/>
      <c r="I48" s="298"/>
    </row>
    <row r="49" spans="1:9" s="97" customFormat="1">
      <c r="F49" s="274"/>
      <c r="G49" s="274"/>
      <c r="H49" s="274"/>
      <c r="I49" s="274"/>
    </row>
    <row r="50" spans="1:9" s="97" customFormat="1">
      <c r="A50" s="97" t="s">
        <v>423</v>
      </c>
      <c r="F50" s="274">
        <f>-VLOOKUP($A$4,'EGOP Valuation Results'!$A:$CK,52,FALSE)</f>
        <v>-2048894</v>
      </c>
      <c r="G50" s="274"/>
      <c r="H50" s="274"/>
      <c r="I50" s="274"/>
    </row>
    <row r="51" spans="1:9" s="97" customFormat="1">
      <c r="A51" s="97" t="s">
        <v>118</v>
      </c>
      <c r="F51" s="274"/>
      <c r="G51" s="274"/>
      <c r="H51" s="274"/>
      <c r="I51" s="274">
        <f>F50</f>
        <v>-2048894</v>
      </c>
    </row>
    <row r="52" spans="1:9" s="97" customFormat="1">
      <c r="A52" s="97" t="s">
        <v>540</v>
      </c>
      <c r="F52" s="274"/>
      <c r="G52" s="274"/>
      <c r="H52" s="274"/>
      <c r="I52" s="274"/>
    </row>
    <row r="53" spans="1:9" s="97" customFormat="1">
      <c r="A53" s="97" t="s">
        <v>487</v>
      </c>
      <c r="F53" s="274"/>
      <c r="G53" s="274"/>
      <c r="H53" s="274"/>
      <c r="I53" s="274"/>
    </row>
    <row r="54" spans="1:9" s="97" customFormat="1">
      <c r="F54" s="274"/>
      <c r="G54" s="274"/>
      <c r="H54" s="274"/>
      <c r="I54" s="274"/>
    </row>
    <row r="55" spans="1:9" s="97" customFormat="1" ht="53.25" customHeight="1">
      <c r="A55" s="298" t="s">
        <v>488</v>
      </c>
      <c r="B55" s="298"/>
      <c r="C55" s="298"/>
      <c r="D55" s="298"/>
      <c r="E55" s="298"/>
      <c r="F55" s="298"/>
      <c r="G55" s="298"/>
      <c r="H55" s="298"/>
      <c r="I55" s="298"/>
    </row>
    <row r="56" spans="1:9" s="97" customFormat="1">
      <c r="F56" s="274"/>
      <c r="G56" s="274"/>
      <c r="H56" s="274"/>
      <c r="I56" s="274"/>
    </row>
    <row r="57" spans="1:9" s="97" customFormat="1">
      <c r="A57" s="97" t="s">
        <v>115</v>
      </c>
      <c r="F57" s="274">
        <f>I58</f>
        <v>13317083</v>
      </c>
      <c r="G57" s="274"/>
      <c r="H57" s="274"/>
      <c r="I57" s="274"/>
    </row>
    <row r="58" spans="1:9" s="97" customFormat="1">
      <c r="A58" s="97" t="s">
        <v>189</v>
      </c>
      <c r="F58" s="274"/>
      <c r="G58" s="274"/>
      <c r="H58" s="274"/>
      <c r="I58" s="274">
        <f>-VLOOKUP($A$4,'EGOP Valuation Results'!$A:$CK,14,FALSE)</f>
        <v>13317083</v>
      </c>
    </row>
    <row r="59" spans="1:9" s="97" customFormat="1">
      <c r="A59" s="97" t="s">
        <v>541</v>
      </c>
      <c r="F59" s="274"/>
      <c r="G59" s="274"/>
      <c r="H59" s="274"/>
      <c r="I59" s="274"/>
    </row>
    <row r="60" spans="1:9" s="97" customFormat="1">
      <c r="F60" s="274"/>
      <c r="G60" s="274"/>
      <c r="H60" s="274"/>
      <c r="I60" s="274"/>
    </row>
    <row r="61" spans="1:9" s="97" customFormat="1" ht="39.75" customHeight="1">
      <c r="A61" s="298" t="s">
        <v>489</v>
      </c>
      <c r="B61" s="298"/>
      <c r="C61" s="298"/>
      <c r="D61" s="298"/>
      <c r="E61" s="298"/>
      <c r="F61" s="298"/>
      <c r="G61" s="298"/>
      <c r="H61" s="298"/>
      <c r="I61" s="298"/>
    </row>
    <row r="62" spans="1:9" s="97" customFormat="1">
      <c r="F62" s="274"/>
      <c r="G62" s="274"/>
      <c r="H62" s="274"/>
      <c r="I62" s="274"/>
    </row>
    <row r="63" spans="1:9" s="97" customFormat="1">
      <c r="A63" s="97" t="s">
        <v>186</v>
      </c>
      <c r="F63" s="274">
        <f>VLOOKUP(A4,'Payment Subsequent Information'!A:F,6,FALSE)</f>
        <v>18815577.449999996</v>
      </c>
      <c r="G63" s="274"/>
      <c r="H63" s="274"/>
      <c r="I63" s="274"/>
    </row>
    <row r="64" spans="1:9" s="97" customFormat="1">
      <c r="A64" s="97" t="s">
        <v>190</v>
      </c>
      <c r="F64" s="274"/>
      <c r="G64" s="274"/>
      <c r="H64" s="274"/>
      <c r="I64" s="274">
        <f>F63</f>
        <v>18815577.449999996</v>
      </c>
    </row>
    <row r="65" spans="1:9" s="97" customFormat="1">
      <c r="A65" s="97" t="s">
        <v>536</v>
      </c>
      <c r="F65" s="274"/>
      <c r="G65" s="274"/>
      <c r="H65" s="274"/>
      <c r="I65" s="274"/>
    </row>
    <row r="66" spans="1:9" s="97" customFormat="1">
      <c r="F66" s="274"/>
      <c r="G66" s="274"/>
      <c r="H66" s="274"/>
      <c r="I66" s="274"/>
    </row>
    <row r="67" spans="1:9" s="97" customFormat="1" ht="33" customHeight="1">
      <c r="A67" s="298" t="s">
        <v>490</v>
      </c>
      <c r="B67" s="298"/>
      <c r="C67" s="298"/>
      <c r="D67" s="298"/>
      <c r="E67" s="298"/>
      <c r="F67" s="298"/>
      <c r="G67" s="298"/>
      <c r="H67" s="298"/>
      <c r="I67" s="298"/>
    </row>
    <row r="68" spans="1:9" s="97" customFormat="1">
      <c r="F68" s="274"/>
      <c r="G68" s="274"/>
      <c r="H68" s="274"/>
      <c r="I68" s="274"/>
    </row>
    <row r="69" spans="1:9" s="97" customFormat="1">
      <c r="A69" s="97" t="s">
        <v>191</v>
      </c>
      <c r="F69" s="274">
        <f>VLOOKUP(A4,'On-Behalf Information'!A:D,4,FALSE)</f>
        <v>26774643.377441924</v>
      </c>
      <c r="G69" s="274"/>
      <c r="H69" s="274"/>
      <c r="I69" s="274"/>
    </row>
    <row r="70" spans="1:9" s="97" customFormat="1">
      <c r="A70" s="97" t="s">
        <v>192</v>
      </c>
      <c r="F70" s="274"/>
      <c r="G70" s="274"/>
      <c r="H70" s="274"/>
      <c r="I70" s="274">
        <f>F69</f>
        <v>26774643.377441924</v>
      </c>
    </row>
    <row r="71" spans="1:9" s="97" customFormat="1">
      <c r="F71" s="274"/>
      <c r="G71" s="274"/>
      <c r="H71" s="274"/>
      <c r="I71" s="274"/>
    </row>
    <row r="72" spans="1:9" s="97" customFormat="1">
      <c r="F72" s="274"/>
      <c r="G72" s="274"/>
      <c r="H72" s="274"/>
      <c r="I72" s="274"/>
    </row>
    <row r="73" spans="1:9" s="97" customFormat="1">
      <c r="A73" s="283" t="s">
        <v>234</v>
      </c>
      <c r="F73" s="274"/>
      <c r="G73" s="274"/>
      <c r="H73" s="274"/>
      <c r="I73" s="274">
        <f>I82</f>
        <v>19663867.169999998</v>
      </c>
    </row>
    <row r="74" spans="1:9" s="97" customFormat="1">
      <c r="F74" s="274"/>
      <c r="G74" s="274"/>
      <c r="H74" s="274"/>
      <c r="I74" s="274"/>
    </row>
    <row r="75" spans="1:9" s="97" customFormat="1" ht="15.75" thickBot="1">
      <c r="F75" s="274"/>
      <c r="G75" s="274"/>
      <c r="H75" s="274"/>
      <c r="I75" s="274"/>
    </row>
    <row r="76" spans="1:9" s="97" customFormat="1">
      <c r="A76" s="294" t="s">
        <v>203</v>
      </c>
      <c r="B76" s="292"/>
      <c r="C76" s="292"/>
      <c r="D76" s="292"/>
      <c r="E76" s="292"/>
      <c r="F76" s="284"/>
      <c r="G76" s="284"/>
      <c r="H76" s="284"/>
      <c r="I76" s="293">
        <f>VLOOKUP($A$4,'EGOP Valuation Results'!$A:$CK,5,FALSE)+I9-F14+I21-F26+I34-F39+I51-F57-F34-F44</f>
        <v>237462672</v>
      </c>
    </row>
    <row r="77" spans="1:9" s="97" customFormat="1">
      <c r="A77" s="288" t="s">
        <v>204</v>
      </c>
      <c r="B77" s="282"/>
      <c r="C77" s="282"/>
      <c r="D77" s="282"/>
      <c r="E77" s="282"/>
      <c r="F77" s="285"/>
      <c r="G77" s="285"/>
      <c r="H77" s="285"/>
      <c r="I77" s="286">
        <f>VLOOKUP($A$4,'EGOP Valuation Results'!$A:$CK,16,FALSE)</f>
        <v>237462672</v>
      </c>
    </row>
    <row r="78" spans="1:9" s="97" customFormat="1" ht="33" customHeight="1">
      <c r="A78" s="296" t="s">
        <v>400</v>
      </c>
      <c r="B78" s="297"/>
      <c r="C78" s="297"/>
      <c r="D78" s="297"/>
      <c r="E78" s="297"/>
      <c r="F78" s="297"/>
      <c r="G78" s="297"/>
      <c r="H78" s="297"/>
      <c r="I78" s="286">
        <f>I76-I77</f>
        <v>0</v>
      </c>
    </row>
    <row r="79" spans="1:9" s="97" customFormat="1">
      <c r="A79" s="288" t="s">
        <v>193</v>
      </c>
      <c r="B79" s="282"/>
      <c r="C79" s="282"/>
      <c r="D79" s="282"/>
      <c r="E79" s="282"/>
      <c r="F79" s="285"/>
      <c r="G79" s="285"/>
      <c r="H79" s="285"/>
      <c r="I79" s="286">
        <f>+I9-F14+I21-F26+I34-F39+I51-F57-F34-F44</f>
        <v>23691541</v>
      </c>
    </row>
    <row r="80" spans="1:9" s="97" customFormat="1">
      <c r="A80" s="288" t="s">
        <v>194</v>
      </c>
      <c r="B80" s="282"/>
      <c r="C80" s="282"/>
      <c r="D80" s="282"/>
      <c r="E80" s="282"/>
      <c r="F80" s="285"/>
      <c r="G80" s="285"/>
      <c r="H80" s="285"/>
      <c r="I80" s="286">
        <f>-VLOOKUP($A$4,'EGOP Valuation Results'!$A:$CK,15,FALSE)</f>
        <v>-23691541</v>
      </c>
    </row>
    <row r="81" spans="1:9" s="97" customFormat="1">
      <c r="A81" s="288"/>
      <c r="B81" s="282"/>
      <c r="C81" s="282"/>
      <c r="D81" s="282"/>
      <c r="E81" s="282"/>
      <c r="F81" s="285"/>
      <c r="G81" s="285"/>
      <c r="H81" s="285"/>
      <c r="I81" s="286">
        <f>I79+I80</f>
        <v>0</v>
      </c>
    </row>
    <row r="82" spans="1:9" s="97" customFormat="1">
      <c r="A82" s="282" t="s">
        <v>493</v>
      </c>
      <c r="B82" s="282"/>
      <c r="C82" s="282"/>
      <c r="D82" s="282"/>
      <c r="E82" s="282"/>
      <c r="F82" s="285"/>
      <c r="G82" s="285"/>
      <c r="H82" s="285"/>
      <c r="I82" s="286">
        <f>VLOOKUP($A$4,'Payment Subsequent Information'!A:F,5,FALSE)</f>
        <v>19663867.169999998</v>
      </c>
    </row>
    <row r="83" spans="1:9" s="97" customFormat="1">
      <c r="A83" s="282" t="s">
        <v>498</v>
      </c>
      <c r="B83" s="282"/>
      <c r="C83" s="282"/>
      <c r="D83" s="282"/>
      <c r="E83" s="282"/>
      <c r="F83" s="285"/>
      <c r="G83" s="285"/>
      <c r="H83" s="285"/>
      <c r="I83" s="286">
        <f>VLOOKUP($A$4,'EGOP Deferral Balances'!$A:$AA,2,FALSE)</f>
        <v>-8488146</v>
      </c>
    </row>
    <row r="84" spans="1:9" s="97" customFormat="1">
      <c r="A84" s="282" t="s">
        <v>499</v>
      </c>
      <c r="B84" s="282"/>
      <c r="C84" s="282"/>
      <c r="D84" s="282"/>
      <c r="E84" s="282"/>
      <c r="F84" s="285"/>
      <c r="G84" s="285"/>
      <c r="H84" s="285"/>
      <c r="I84" s="286">
        <f>VLOOKUP($A$4,'EGOP Deferral Balances'!$A:$AA,10,FALSE)</f>
        <v>-7580251</v>
      </c>
    </row>
    <row r="85" spans="1:9" s="97" customFormat="1">
      <c r="A85" s="282" t="s">
        <v>500</v>
      </c>
      <c r="B85" s="282"/>
      <c r="C85" s="282"/>
      <c r="D85" s="282"/>
      <c r="E85" s="282"/>
      <c r="F85" s="285"/>
      <c r="G85" s="285"/>
      <c r="H85" s="285"/>
      <c r="I85" s="286">
        <f>VLOOKUP($A$4,'EGOP Deferral Balances'!$A:$AA,18,FALSE)</f>
        <v>10459069</v>
      </c>
    </row>
    <row r="86" spans="1:9" s="97" customFormat="1">
      <c r="A86" s="282" t="s">
        <v>501</v>
      </c>
      <c r="B86" s="282"/>
      <c r="C86" s="282"/>
      <c r="D86" s="282"/>
      <c r="E86" s="282"/>
      <c r="F86" s="285"/>
      <c r="G86" s="285"/>
      <c r="H86" s="285"/>
      <c r="I86" s="286">
        <f>VLOOKUP($A$4,'EGOP Deferral Balances'!$A:$AA,26,FALSE)</f>
        <v>13932479</v>
      </c>
    </row>
    <row r="87" spans="1:9" s="97" customFormat="1">
      <c r="B87" s="282"/>
      <c r="C87" s="282"/>
      <c r="D87" s="282"/>
      <c r="E87" s="282"/>
      <c r="F87" s="285"/>
      <c r="G87" s="285"/>
      <c r="H87" s="285"/>
      <c r="I87" s="286"/>
    </row>
    <row r="88" spans="1:9" s="97" customFormat="1" hidden="1">
      <c r="A88" s="295" t="s">
        <v>195</v>
      </c>
      <c r="B88" s="282"/>
      <c r="C88" s="282"/>
      <c r="D88" s="282"/>
      <c r="E88" s="282"/>
      <c r="F88" s="285"/>
      <c r="G88" s="285"/>
      <c r="H88" s="285"/>
      <c r="I88" s="286"/>
    </row>
    <row r="89" spans="1:9" s="97" customFormat="1" hidden="1">
      <c r="A89" s="288" t="s">
        <v>453</v>
      </c>
      <c r="B89" s="282"/>
      <c r="C89" s="282"/>
      <c r="D89" s="282"/>
      <c r="E89" s="282"/>
      <c r="F89" s="285"/>
      <c r="G89" s="285"/>
      <c r="H89" s="285"/>
      <c r="I89" s="286"/>
    </row>
    <row r="90" spans="1:9" s="97" customFormat="1" hidden="1">
      <c r="A90" s="288" t="s">
        <v>452</v>
      </c>
      <c r="B90" s="282"/>
      <c r="C90" s="282"/>
      <c r="D90" s="282"/>
      <c r="E90" s="282"/>
      <c r="F90" s="285"/>
      <c r="G90" s="285"/>
      <c r="H90" s="285"/>
      <c r="I90" s="286"/>
    </row>
    <row r="91" spans="1:9" s="97" customFormat="1" hidden="1">
      <c r="A91" s="288" t="s">
        <v>454</v>
      </c>
      <c r="B91" s="282"/>
      <c r="C91" s="282"/>
      <c r="D91" s="282"/>
      <c r="E91" s="282"/>
      <c r="F91" s="285"/>
      <c r="G91" s="285"/>
      <c r="H91" s="285"/>
      <c r="I91" s="286"/>
    </row>
    <row r="92" spans="1:9" s="97" customFormat="1">
      <c r="A92" s="288"/>
      <c r="B92" s="282"/>
      <c r="C92" s="282"/>
      <c r="D92" s="282"/>
      <c r="E92" s="282"/>
      <c r="F92" s="285"/>
      <c r="G92" s="285"/>
      <c r="H92" s="285"/>
      <c r="I92" s="286"/>
    </row>
    <row r="93" spans="1:9" s="97" customFormat="1">
      <c r="A93" s="288"/>
      <c r="B93" s="282"/>
      <c r="C93" s="282"/>
      <c r="D93" s="282"/>
      <c r="E93" s="282"/>
      <c r="F93" s="285"/>
      <c r="G93" s="285"/>
      <c r="H93" s="285"/>
      <c r="I93" s="286"/>
    </row>
    <row r="94" spans="1:9" s="97" customFormat="1" ht="15.75" thickBot="1">
      <c r="A94" s="289"/>
      <c r="B94" s="291"/>
      <c r="C94" s="291"/>
      <c r="D94" s="291"/>
      <c r="E94" s="291"/>
      <c r="F94" s="287"/>
      <c r="G94" s="287"/>
      <c r="H94" s="287"/>
      <c r="I94" s="290"/>
    </row>
  </sheetData>
  <mergeCells count="12">
    <mergeCell ref="A78:H78"/>
    <mergeCell ref="A61:I61"/>
    <mergeCell ref="A55:I55"/>
    <mergeCell ref="A67:I67"/>
    <mergeCell ref="A1:I1"/>
    <mergeCell ref="A6:I6"/>
    <mergeCell ref="A24:I24"/>
    <mergeCell ref="A30:I30"/>
    <mergeCell ref="A18:I18"/>
    <mergeCell ref="A48:I48"/>
    <mergeCell ref="A37:I37"/>
    <mergeCell ref="A12:I12"/>
  </mergeCell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'PPA Information'!$A$4:$A$55</xm:f>
          </x14:formula1>
          <xm:sqref>A4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workbookViewId="0">
      <selection activeCell="N30" sqref="N30"/>
    </sheetView>
  </sheetViews>
  <sheetFormatPr defaultRowHeight="15"/>
  <cols>
    <col min="1" max="1" width="39.7109375" bestFit="1" customWidth="1"/>
    <col min="9" max="9" width="11.140625" customWidth="1"/>
    <col min="10" max="10" width="12.85546875" customWidth="1"/>
  </cols>
  <sheetData>
    <row r="1" spans="1:14">
      <c r="B1" s="348" t="s">
        <v>119</v>
      </c>
      <c r="C1" s="348"/>
      <c r="D1" s="348"/>
      <c r="E1" s="348"/>
      <c r="F1" s="348"/>
      <c r="G1" s="348"/>
      <c r="I1" s="348" t="s">
        <v>463</v>
      </c>
      <c r="J1" s="348"/>
      <c r="K1" s="348"/>
      <c r="L1" s="348"/>
      <c r="M1" s="348"/>
      <c r="N1" s="348"/>
    </row>
    <row r="2" spans="1:14">
      <c r="B2">
        <v>18</v>
      </c>
      <c r="C2">
        <v>19</v>
      </c>
      <c r="D2">
        <v>20</v>
      </c>
      <c r="E2">
        <v>21</v>
      </c>
      <c r="F2">
        <v>22</v>
      </c>
      <c r="G2">
        <v>23</v>
      </c>
      <c r="I2">
        <v>18</v>
      </c>
      <c r="J2">
        <v>19</v>
      </c>
      <c r="K2">
        <v>20</v>
      </c>
      <c r="L2">
        <v>21</v>
      </c>
      <c r="M2">
        <v>22</v>
      </c>
      <c r="N2">
        <v>23</v>
      </c>
    </row>
    <row r="3" spans="1:14">
      <c r="A3" s="110" t="s">
        <v>332</v>
      </c>
      <c r="B3" s="189">
        <v>8.2909152210000007E-3</v>
      </c>
      <c r="C3" s="263">
        <v>9.1000000000000004E-3</v>
      </c>
      <c r="I3" s="37">
        <v>11130891</v>
      </c>
      <c r="J3" s="264">
        <v>12603967</v>
      </c>
    </row>
    <row r="4" spans="1:14">
      <c r="A4" s="110" t="s">
        <v>338</v>
      </c>
      <c r="B4" s="189">
        <v>5.4027159709999998E-3</v>
      </c>
      <c r="C4" s="263">
        <v>5.7999999999999996E-3</v>
      </c>
      <c r="I4" s="37">
        <v>7253366</v>
      </c>
      <c r="J4" s="264">
        <v>8054819</v>
      </c>
    </row>
    <row r="5" spans="1:14">
      <c r="A5" s="110" t="s">
        <v>339</v>
      </c>
      <c r="B5" s="189">
        <v>2.3461724739999999E-3</v>
      </c>
      <c r="C5" s="263">
        <v>2.5999999999999999E-3</v>
      </c>
      <c r="I5" s="37">
        <v>3149832</v>
      </c>
      <c r="J5" s="264">
        <v>3611018</v>
      </c>
    </row>
    <row r="6" spans="1:14">
      <c r="A6" s="110" t="s">
        <v>340</v>
      </c>
      <c r="B6" s="189">
        <v>2.8629650059999998E-3</v>
      </c>
      <c r="C6" s="263">
        <v>3.3E-3</v>
      </c>
      <c r="I6" s="37">
        <v>3843647</v>
      </c>
      <c r="J6" s="264">
        <v>4601464</v>
      </c>
    </row>
    <row r="7" spans="1:14">
      <c r="A7" s="110" t="s">
        <v>341</v>
      </c>
      <c r="B7" s="189">
        <v>2.1272681209999998E-3</v>
      </c>
      <c r="C7" s="263">
        <v>2.3E-3</v>
      </c>
      <c r="I7" s="37">
        <v>2855944</v>
      </c>
      <c r="J7" s="264">
        <v>3221702</v>
      </c>
    </row>
    <row r="8" spans="1:14">
      <c r="A8" s="110" t="s">
        <v>333</v>
      </c>
      <c r="B8" s="189">
        <v>2.0568595281999998E-2</v>
      </c>
      <c r="C8" s="263">
        <v>2.2100000000000002E-2</v>
      </c>
      <c r="I8" s="37">
        <v>27614176</v>
      </c>
      <c r="J8" s="264">
        <v>30544345</v>
      </c>
    </row>
    <row r="9" spans="1:14">
      <c r="A9" s="110" t="s">
        <v>342</v>
      </c>
      <c r="B9" s="189">
        <v>3.4900059660000001E-3</v>
      </c>
      <c r="C9" s="263">
        <v>4.8999999999999998E-3</v>
      </c>
      <c r="I9" s="37">
        <v>4685475</v>
      </c>
      <c r="J9" s="264">
        <v>6827023</v>
      </c>
    </row>
    <row r="10" spans="1:14">
      <c r="A10" s="110" t="s">
        <v>334</v>
      </c>
      <c r="B10" s="189">
        <v>2.0772441619E-2</v>
      </c>
      <c r="C10" s="263">
        <v>2.29E-2</v>
      </c>
      <c r="I10" s="37">
        <v>27887848</v>
      </c>
      <c r="J10" s="264">
        <v>31779804</v>
      </c>
    </row>
    <row r="11" spans="1:14">
      <c r="A11" s="110" t="s">
        <v>343</v>
      </c>
      <c r="B11" s="189">
        <v>2.3399812270000001E-3</v>
      </c>
      <c r="C11" s="263">
        <v>3.0000000000000001E-3</v>
      </c>
      <c r="I11" s="37">
        <v>3141520</v>
      </c>
      <c r="J11" s="264">
        <v>4121333</v>
      </c>
    </row>
    <row r="12" spans="1:14">
      <c r="A12" s="110" t="s">
        <v>344</v>
      </c>
      <c r="B12" s="189">
        <v>2.8536274859999999E-3</v>
      </c>
      <c r="C12" s="263">
        <v>3.3E-3</v>
      </c>
      <c r="I12" s="37">
        <v>3831111</v>
      </c>
      <c r="J12" s="264">
        <v>4637443</v>
      </c>
    </row>
    <row r="13" spans="1:14">
      <c r="A13" s="110" t="s">
        <v>345</v>
      </c>
      <c r="B13" s="189">
        <v>3.6754282789999999E-3</v>
      </c>
      <c r="C13" s="263">
        <v>3.8999999999999998E-3</v>
      </c>
      <c r="I13" s="37">
        <v>4934412</v>
      </c>
      <c r="J13" s="264">
        <v>5432569</v>
      </c>
    </row>
    <row r="14" spans="1:14">
      <c r="A14" s="110" t="s">
        <v>346</v>
      </c>
      <c r="B14" s="189">
        <v>4.8281315210000003E-3</v>
      </c>
      <c r="C14" s="263">
        <v>5.1999999999999998E-3</v>
      </c>
      <c r="I14" s="37">
        <v>6481963</v>
      </c>
      <c r="J14" s="264">
        <v>7145172</v>
      </c>
    </row>
    <row r="15" spans="1:14">
      <c r="A15" s="110" t="s">
        <v>347</v>
      </c>
      <c r="B15" s="189">
        <v>3.99607629E-3</v>
      </c>
      <c r="C15" s="263">
        <v>4.7999999999999996E-3</v>
      </c>
      <c r="I15" s="37">
        <v>5364895</v>
      </c>
      <c r="J15" s="264">
        <v>6671411</v>
      </c>
    </row>
    <row r="16" spans="1:14">
      <c r="A16" s="110" t="s">
        <v>348</v>
      </c>
      <c r="B16" s="189">
        <v>5.1702261820000001E-3</v>
      </c>
      <c r="C16" s="263">
        <v>5.7000000000000002E-3</v>
      </c>
      <c r="I16" s="37">
        <v>6941239</v>
      </c>
      <c r="J16" s="264">
        <v>7907213</v>
      </c>
    </row>
    <row r="17" spans="1:10">
      <c r="A17" s="110" t="s">
        <v>330</v>
      </c>
      <c r="B17" s="189">
        <v>3.648731137E-3</v>
      </c>
      <c r="C17" s="263">
        <v>2E-3</v>
      </c>
      <c r="I17" s="37">
        <v>4898570</v>
      </c>
      <c r="J17" s="264">
        <v>2825261</v>
      </c>
    </row>
    <row r="18" spans="1:10">
      <c r="A18" s="110" t="s">
        <v>331</v>
      </c>
      <c r="B18" s="189">
        <v>7.2079752000000003E-5</v>
      </c>
      <c r="C18" s="263">
        <v>1E-4</v>
      </c>
      <c r="I18" s="37">
        <v>96770</v>
      </c>
      <c r="J18" s="264">
        <v>111845</v>
      </c>
    </row>
    <row r="19" spans="1:10">
      <c r="A19" s="110" t="s">
        <v>335</v>
      </c>
      <c r="B19" s="189">
        <v>9.4037254450000003E-3</v>
      </c>
      <c r="C19" s="263">
        <v>1.03E-2</v>
      </c>
      <c r="I19" s="37">
        <v>12624884</v>
      </c>
      <c r="J19" s="264">
        <v>14282898</v>
      </c>
    </row>
    <row r="20" spans="1:10">
      <c r="A20" s="110" t="s">
        <v>336</v>
      </c>
      <c r="B20" s="189">
        <v>1.3477555803E-2</v>
      </c>
      <c r="C20" s="263">
        <v>1.6299999999999999E-2</v>
      </c>
      <c r="I20" s="37">
        <v>18094167</v>
      </c>
      <c r="J20" s="264">
        <v>22551735</v>
      </c>
    </row>
    <row r="21" spans="1:10">
      <c r="A21" s="110" t="s">
        <v>232</v>
      </c>
      <c r="B21" s="189">
        <v>2.664798199E-3</v>
      </c>
      <c r="C21" s="263">
        <v>2.3999999999999998E-3</v>
      </c>
      <c r="I21" s="37">
        <v>3577600</v>
      </c>
      <c r="J21" s="264">
        <v>3351275</v>
      </c>
    </row>
    <row r="22" spans="1:10">
      <c r="A22" s="110" t="s">
        <v>233</v>
      </c>
      <c r="B22" s="189">
        <v>5.8227583599999996E-4</v>
      </c>
      <c r="C22" s="263">
        <v>5.9999999999999995E-4</v>
      </c>
      <c r="I22" s="37">
        <v>781729</v>
      </c>
      <c r="J22" s="264">
        <v>765241</v>
      </c>
    </row>
    <row r="23" spans="1:10">
      <c r="A23" s="110" t="s">
        <v>351</v>
      </c>
      <c r="B23" s="189">
        <v>4.5800325199999998E-4</v>
      </c>
      <c r="C23" s="263">
        <v>2.9999999999999997E-4</v>
      </c>
      <c r="I23" s="37">
        <v>614888</v>
      </c>
      <c r="J23" s="264">
        <v>413435</v>
      </c>
    </row>
    <row r="24" spans="1:10">
      <c r="A24" s="110" t="s">
        <v>352</v>
      </c>
      <c r="B24" s="189">
        <v>4.7276481600000002E-4</v>
      </c>
      <c r="C24" s="263">
        <v>2.9999999999999997E-4</v>
      </c>
      <c r="I24" s="37">
        <v>634706</v>
      </c>
      <c r="J24" s="264">
        <v>436781</v>
      </c>
    </row>
    <row r="25" spans="1:10">
      <c r="A25" s="110" t="s">
        <v>353</v>
      </c>
      <c r="B25" s="189">
        <v>2.9387563800000003E-4</v>
      </c>
      <c r="C25" s="263">
        <v>2.0000000000000001E-4</v>
      </c>
      <c r="I25" s="37">
        <v>394540</v>
      </c>
      <c r="J25" s="264">
        <v>225201</v>
      </c>
    </row>
    <row r="26" spans="1:10">
      <c r="A26" s="110" t="s">
        <v>354</v>
      </c>
      <c r="B26" s="189">
        <v>4.3686572E-5</v>
      </c>
      <c r="C26" s="263">
        <v>0</v>
      </c>
      <c r="I26" s="37">
        <v>58651</v>
      </c>
      <c r="J26" s="264">
        <v>34936</v>
      </c>
    </row>
    <row r="27" spans="1:10">
      <c r="A27" s="110" t="s">
        <v>355</v>
      </c>
      <c r="B27" s="189">
        <v>2.8263873399999998E-4</v>
      </c>
      <c r="C27" s="263">
        <v>1E-4</v>
      </c>
      <c r="I27" s="37">
        <v>379454</v>
      </c>
      <c r="J27" s="264">
        <v>137799</v>
      </c>
    </row>
    <row r="28" spans="1:10">
      <c r="A28" s="110" t="s">
        <v>356</v>
      </c>
      <c r="B28" s="189">
        <v>4.8627800099999998E-4</v>
      </c>
      <c r="C28" s="263">
        <v>4.0000000000000002E-4</v>
      </c>
      <c r="I28" s="37">
        <v>652848</v>
      </c>
      <c r="J28" s="264">
        <v>599950</v>
      </c>
    </row>
    <row r="29" spans="1:10">
      <c r="A29" s="110" t="s">
        <v>357</v>
      </c>
      <c r="B29" s="189">
        <v>4.2165574999999999E-4</v>
      </c>
      <c r="C29" s="263">
        <v>2.0000000000000001E-4</v>
      </c>
      <c r="I29" s="37">
        <v>566090</v>
      </c>
      <c r="J29" s="264">
        <v>320245</v>
      </c>
    </row>
    <row r="30" spans="1:10">
      <c r="A30" s="110" t="s">
        <v>358</v>
      </c>
      <c r="B30" s="189">
        <v>2.0982082899999999E-4</v>
      </c>
      <c r="C30" s="263">
        <v>2.0000000000000001E-4</v>
      </c>
      <c r="I30" s="37">
        <v>281693</v>
      </c>
      <c r="J30" s="264">
        <v>286032</v>
      </c>
    </row>
    <row r="31" spans="1:10">
      <c r="A31" s="110" t="s">
        <v>359</v>
      </c>
      <c r="B31" s="189">
        <v>3.7598190199999998E-4</v>
      </c>
      <c r="C31" s="263">
        <v>2.9999999999999997E-4</v>
      </c>
      <c r="I31" s="37">
        <v>504771</v>
      </c>
      <c r="J31" s="264">
        <v>395653</v>
      </c>
    </row>
    <row r="32" spans="1:10">
      <c r="A32" s="110" t="s">
        <v>360</v>
      </c>
      <c r="B32" s="189">
        <v>3.44160892E-4</v>
      </c>
      <c r="C32" s="263">
        <v>2.0000000000000001E-4</v>
      </c>
      <c r="I32" s="37">
        <v>462050</v>
      </c>
      <c r="J32" s="264">
        <v>237344</v>
      </c>
    </row>
    <row r="33" spans="1:10">
      <c r="A33" s="110" t="s">
        <v>361</v>
      </c>
      <c r="B33" s="189">
        <v>2.3151700599999999E-4</v>
      </c>
      <c r="C33" s="263">
        <v>2.0000000000000001E-4</v>
      </c>
      <c r="I33" s="37">
        <v>310821</v>
      </c>
      <c r="J33" s="264">
        <v>209885</v>
      </c>
    </row>
    <row r="34" spans="1:10">
      <c r="A34" s="110" t="s">
        <v>362</v>
      </c>
      <c r="B34" s="189">
        <v>6.1195836299999997E-4</v>
      </c>
      <c r="C34" s="263">
        <v>5.0000000000000001E-4</v>
      </c>
      <c r="I34" s="37">
        <v>821579</v>
      </c>
      <c r="J34" s="264">
        <v>693774</v>
      </c>
    </row>
    <row r="35" spans="1:10">
      <c r="A35" s="110" t="s">
        <v>363</v>
      </c>
      <c r="B35" s="189">
        <v>6.5578198799999998E-4</v>
      </c>
      <c r="C35" s="263">
        <v>4.0000000000000002E-4</v>
      </c>
      <c r="I35" s="37">
        <v>880414</v>
      </c>
      <c r="J35" s="264">
        <v>527982</v>
      </c>
    </row>
    <row r="36" spans="1:10">
      <c r="A36" s="110" t="s">
        <v>364</v>
      </c>
      <c r="B36" s="189">
        <v>4.9857781400000005E-4</v>
      </c>
      <c r="C36" s="263">
        <v>2.9999999999999997E-4</v>
      </c>
      <c r="I36" s="37">
        <v>669361</v>
      </c>
      <c r="J36" s="264">
        <v>358317</v>
      </c>
    </row>
    <row r="37" spans="1:10">
      <c r="A37" s="110" t="s">
        <v>365</v>
      </c>
      <c r="B37" s="189">
        <v>2.08079355E-4</v>
      </c>
      <c r="C37" s="263">
        <v>2.0000000000000001E-4</v>
      </c>
      <c r="I37" s="37">
        <v>279355</v>
      </c>
      <c r="J37" s="264">
        <v>276205</v>
      </c>
    </row>
    <row r="38" spans="1:10">
      <c r="A38" s="110" t="s">
        <v>366</v>
      </c>
      <c r="B38" s="189">
        <v>8.2802705E-5</v>
      </c>
      <c r="C38" s="263">
        <v>0</v>
      </c>
      <c r="I38" s="37">
        <v>111166</v>
      </c>
      <c r="J38" s="264">
        <v>25071</v>
      </c>
    </row>
    <row r="39" spans="1:10">
      <c r="A39" s="110" t="s">
        <v>367</v>
      </c>
      <c r="B39" s="189">
        <v>5.5876891399999999E-4</v>
      </c>
      <c r="C39" s="263">
        <v>4.0000000000000002E-4</v>
      </c>
      <c r="I39" s="37">
        <v>750170</v>
      </c>
      <c r="J39" s="264">
        <v>623123</v>
      </c>
    </row>
    <row r="40" spans="1:10">
      <c r="A40" s="110" t="s">
        <v>368</v>
      </c>
      <c r="B40" s="189">
        <v>5.6841256900000002E-4</v>
      </c>
      <c r="C40" s="263">
        <v>4.0000000000000002E-4</v>
      </c>
      <c r="I40" s="37">
        <v>763117</v>
      </c>
      <c r="J40" s="264">
        <v>548158</v>
      </c>
    </row>
    <row r="41" spans="1:10">
      <c r="A41" s="110" t="s">
        <v>369</v>
      </c>
      <c r="B41" s="189">
        <v>3.8408445000000002E-4</v>
      </c>
      <c r="C41" s="263">
        <v>2.0000000000000001E-4</v>
      </c>
      <c r="I41" s="37">
        <v>515649</v>
      </c>
      <c r="J41" s="264">
        <v>292293</v>
      </c>
    </row>
    <row r="42" spans="1:10">
      <c r="A42" s="110" t="s">
        <v>370</v>
      </c>
      <c r="B42" s="189">
        <v>6.10111864E-4</v>
      </c>
      <c r="C42" s="263">
        <v>5.0000000000000001E-4</v>
      </c>
      <c r="I42" s="37">
        <v>819100</v>
      </c>
      <c r="J42" s="264">
        <v>679152</v>
      </c>
    </row>
    <row r="43" spans="1:10">
      <c r="A43" s="110" t="s">
        <v>371</v>
      </c>
      <c r="B43" s="189">
        <v>3.9219667999999998E-4</v>
      </c>
      <c r="C43" s="263">
        <v>0</v>
      </c>
      <c r="I43" s="37">
        <v>526540</v>
      </c>
      <c r="J43" s="264">
        <v>61432</v>
      </c>
    </row>
    <row r="44" spans="1:10">
      <c r="A44" s="110" t="s">
        <v>372</v>
      </c>
      <c r="B44" s="189">
        <v>3.0209661799999999E-4</v>
      </c>
      <c r="C44" s="263">
        <v>2.9999999999999997E-4</v>
      </c>
      <c r="I44" s="37">
        <v>405577</v>
      </c>
      <c r="J44" s="264">
        <v>390431</v>
      </c>
    </row>
    <row r="45" spans="1:10">
      <c r="A45" s="110" t="s">
        <v>373</v>
      </c>
      <c r="B45" s="189">
        <v>4.5286895700000001E-4</v>
      </c>
      <c r="C45" s="263">
        <v>2.9999999999999997E-4</v>
      </c>
      <c r="I45" s="37">
        <v>607995</v>
      </c>
      <c r="J45" s="264">
        <v>469171</v>
      </c>
    </row>
    <row r="46" spans="1:10">
      <c r="A46" s="110" t="s">
        <v>374</v>
      </c>
      <c r="B46" s="189">
        <v>3.4365885899999998E-4</v>
      </c>
      <c r="C46" s="263">
        <v>2.0000000000000001E-4</v>
      </c>
      <c r="I46" s="37">
        <v>461376</v>
      </c>
      <c r="J46" s="264">
        <v>328536</v>
      </c>
    </row>
    <row r="47" spans="1:10">
      <c r="A47" s="110" t="s">
        <v>375</v>
      </c>
      <c r="B47" s="189">
        <v>1.1292022799999999E-4</v>
      </c>
      <c r="C47" s="263">
        <v>1E-4</v>
      </c>
      <c r="I47" s="37">
        <v>151600</v>
      </c>
      <c r="J47" s="264">
        <v>130841</v>
      </c>
    </row>
    <row r="48" spans="1:10">
      <c r="A48" s="110" t="s">
        <v>376</v>
      </c>
      <c r="B48" s="189">
        <v>3.5710128199999998E-4</v>
      </c>
      <c r="C48" s="263">
        <v>2.0000000000000001E-4</v>
      </c>
      <c r="I48" s="37">
        <v>479423</v>
      </c>
      <c r="J48" s="264">
        <v>269570</v>
      </c>
    </row>
    <row r="49" spans="1:10">
      <c r="A49" s="110" t="s">
        <v>377</v>
      </c>
      <c r="B49" s="189">
        <v>1.4884763099999999E-4</v>
      </c>
      <c r="C49" s="263">
        <v>1E-4</v>
      </c>
      <c r="I49" s="37">
        <v>199834</v>
      </c>
      <c r="J49" s="264">
        <v>198690</v>
      </c>
    </row>
    <row r="50" spans="1:10">
      <c r="A50" s="110" t="s">
        <v>378</v>
      </c>
      <c r="B50" s="189">
        <v>0.15922879164000001</v>
      </c>
      <c r="C50" s="263">
        <v>0.1714</v>
      </c>
      <c r="I50" s="37">
        <v>213771131</v>
      </c>
      <c r="J50" s="264">
        <v>237462672</v>
      </c>
    </row>
    <row r="51" spans="1:10">
      <c r="A51" s="110" t="s">
        <v>337</v>
      </c>
      <c r="B51" s="189">
        <v>2.0035632663E-2</v>
      </c>
      <c r="C51" s="263">
        <v>2.1499999999999998E-2</v>
      </c>
      <c r="I51" s="37">
        <v>26898652</v>
      </c>
      <c r="J51" s="264">
        <v>29748396</v>
      </c>
    </row>
    <row r="52" spans="1:10">
      <c r="A52" s="110" t="s">
        <v>349</v>
      </c>
      <c r="B52" s="189">
        <v>3.9558786259999996E-3</v>
      </c>
      <c r="C52" s="263">
        <v>4.5999999999999999E-3</v>
      </c>
      <c r="I52" s="37">
        <v>5310928</v>
      </c>
      <c r="J52" s="264">
        <v>6348550</v>
      </c>
    </row>
    <row r="53" spans="1:10">
      <c r="A53" s="110" t="s">
        <v>350</v>
      </c>
      <c r="B53" s="188">
        <v>6.0281778349999997E-3</v>
      </c>
      <c r="C53" s="263">
        <v>6.4000000000000003E-3</v>
      </c>
      <c r="I53" s="37">
        <v>8093074</v>
      </c>
      <c r="J53" s="264">
        <v>8831661</v>
      </c>
    </row>
  </sheetData>
  <mergeCells count="2">
    <mergeCell ref="B1:G1"/>
    <mergeCell ref="I1:N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opLeftCell="A13" workbookViewId="0">
      <selection activeCell="K12" sqref="K12"/>
    </sheetView>
  </sheetViews>
  <sheetFormatPr defaultRowHeight="15"/>
  <cols>
    <col min="1" max="1" width="39.7109375" bestFit="1" customWidth="1"/>
    <col min="9" max="9" width="11.140625" customWidth="1"/>
    <col min="10" max="10" width="12.85546875" customWidth="1"/>
  </cols>
  <sheetData>
    <row r="1" spans="1:14">
      <c r="B1" s="348" t="s">
        <v>119</v>
      </c>
      <c r="C1" s="348"/>
      <c r="D1" s="348"/>
      <c r="E1" s="348"/>
      <c r="F1" s="348"/>
      <c r="G1" s="348"/>
      <c r="I1" s="348" t="s">
        <v>463</v>
      </c>
      <c r="J1" s="348"/>
      <c r="K1" s="348"/>
      <c r="L1" s="348"/>
      <c r="M1" s="348"/>
      <c r="N1" s="348"/>
    </row>
    <row r="2" spans="1:14">
      <c r="B2">
        <v>18</v>
      </c>
      <c r="C2">
        <v>19</v>
      </c>
      <c r="D2">
        <v>20</v>
      </c>
      <c r="E2">
        <v>21</v>
      </c>
      <c r="F2">
        <v>22</v>
      </c>
      <c r="G2">
        <v>23</v>
      </c>
      <c r="I2">
        <v>18</v>
      </c>
      <c r="J2">
        <v>19</v>
      </c>
      <c r="K2">
        <v>20</v>
      </c>
      <c r="L2">
        <v>21</v>
      </c>
      <c r="M2">
        <v>22</v>
      </c>
      <c r="N2">
        <v>23</v>
      </c>
    </row>
    <row r="3" spans="1:14">
      <c r="A3" s="110" t="s">
        <v>332</v>
      </c>
      <c r="B3" s="189">
        <v>0</v>
      </c>
      <c r="C3" s="263">
        <v>0</v>
      </c>
      <c r="I3" s="37">
        <v>1625789</v>
      </c>
      <c r="J3" s="264">
        <v>1693979</v>
      </c>
    </row>
    <row r="4" spans="1:14">
      <c r="A4" s="110" t="s">
        <v>338</v>
      </c>
      <c r="B4" s="189">
        <v>0</v>
      </c>
      <c r="C4" s="263">
        <v>0</v>
      </c>
      <c r="I4" s="37">
        <v>1137073</v>
      </c>
      <c r="J4" s="264">
        <v>1118922</v>
      </c>
    </row>
    <row r="5" spans="1:14">
      <c r="A5" s="110" t="s">
        <v>339</v>
      </c>
      <c r="B5" s="189">
        <v>0</v>
      </c>
      <c r="C5" s="263">
        <v>0</v>
      </c>
      <c r="I5" s="37">
        <v>524034</v>
      </c>
      <c r="J5" s="264">
        <v>489771</v>
      </c>
    </row>
    <row r="6" spans="1:14">
      <c r="A6" s="110" t="s">
        <v>340</v>
      </c>
      <c r="B6" s="189">
        <v>0</v>
      </c>
      <c r="C6" s="263">
        <v>0</v>
      </c>
      <c r="I6" s="37">
        <v>672646</v>
      </c>
      <c r="J6" s="264">
        <v>669078</v>
      </c>
    </row>
    <row r="7" spans="1:14">
      <c r="A7" s="110" t="s">
        <v>341</v>
      </c>
      <c r="B7" s="189">
        <v>0</v>
      </c>
      <c r="C7" s="263">
        <v>0</v>
      </c>
      <c r="I7" s="37">
        <v>471327</v>
      </c>
      <c r="J7" s="264">
        <v>482567</v>
      </c>
    </row>
    <row r="8" spans="1:14">
      <c r="A8" s="110" t="s">
        <v>333</v>
      </c>
      <c r="B8" s="189">
        <v>0</v>
      </c>
      <c r="C8" s="263">
        <v>0</v>
      </c>
      <c r="I8" s="37">
        <v>4092142</v>
      </c>
      <c r="J8" s="264">
        <v>4261072</v>
      </c>
    </row>
    <row r="9" spans="1:14">
      <c r="A9" s="110" t="s">
        <v>342</v>
      </c>
      <c r="B9" s="189">
        <v>0</v>
      </c>
      <c r="C9" s="263">
        <v>0</v>
      </c>
      <c r="I9" s="37">
        <v>685414</v>
      </c>
      <c r="J9" s="264">
        <v>778545</v>
      </c>
    </row>
    <row r="10" spans="1:14">
      <c r="A10" s="110" t="s">
        <v>334</v>
      </c>
      <c r="B10" s="189">
        <v>0</v>
      </c>
      <c r="C10" s="263">
        <v>0</v>
      </c>
      <c r="I10" s="37">
        <v>4260124</v>
      </c>
      <c r="J10" s="264">
        <v>4446595</v>
      </c>
    </row>
    <row r="11" spans="1:14">
      <c r="A11" s="110" t="s">
        <v>343</v>
      </c>
      <c r="B11" s="189">
        <v>0</v>
      </c>
      <c r="C11" s="263">
        <v>0</v>
      </c>
      <c r="I11" s="37">
        <v>657223</v>
      </c>
      <c r="J11" s="264">
        <v>706206</v>
      </c>
    </row>
    <row r="12" spans="1:14">
      <c r="A12" s="110" t="s">
        <v>344</v>
      </c>
      <c r="B12" s="189">
        <v>0</v>
      </c>
      <c r="C12" s="263">
        <v>0</v>
      </c>
      <c r="I12" s="37">
        <v>713254</v>
      </c>
      <c r="J12" s="264">
        <v>698619</v>
      </c>
    </row>
    <row r="13" spans="1:14">
      <c r="A13" s="110" t="s">
        <v>345</v>
      </c>
      <c r="B13" s="189">
        <v>0</v>
      </c>
      <c r="C13" s="263">
        <v>0</v>
      </c>
      <c r="I13" s="37">
        <v>554372</v>
      </c>
      <c r="J13" s="264">
        <v>515603</v>
      </c>
    </row>
    <row r="14" spans="1:14">
      <c r="A14" s="110" t="s">
        <v>346</v>
      </c>
      <c r="B14" s="189">
        <v>0</v>
      </c>
      <c r="C14" s="263">
        <v>0</v>
      </c>
      <c r="I14" s="37">
        <v>1018989</v>
      </c>
      <c r="J14" s="264">
        <v>1031763</v>
      </c>
    </row>
    <row r="15" spans="1:14">
      <c r="A15" s="110" t="s">
        <v>347</v>
      </c>
      <c r="B15" s="189">
        <v>0</v>
      </c>
      <c r="C15" s="263">
        <v>0</v>
      </c>
      <c r="I15" s="37">
        <v>984804</v>
      </c>
      <c r="J15" s="264">
        <v>1038149</v>
      </c>
    </row>
    <row r="16" spans="1:14">
      <c r="A16" s="110" t="s">
        <v>348</v>
      </c>
      <c r="B16" s="189">
        <v>0</v>
      </c>
      <c r="C16" s="263">
        <v>0</v>
      </c>
      <c r="I16" s="37">
        <v>1710224</v>
      </c>
      <c r="J16" s="264">
        <v>1763742</v>
      </c>
    </row>
    <row r="17" spans="1:10">
      <c r="A17" s="110" t="s">
        <v>330</v>
      </c>
      <c r="B17" s="189">
        <v>0</v>
      </c>
      <c r="C17" s="263">
        <v>0</v>
      </c>
      <c r="I17" s="37">
        <v>2073966</v>
      </c>
      <c r="J17" s="264">
        <v>1837527</v>
      </c>
    </row>
    <row r="18" spans="1:10">
      <c r="A18" s="110" t="s">
        <v>331</v>
      </c>
      <c r="B18" s="189">
        <v>0</v>
      </c>
      <c r="C18" s="263">
        <v>0</v>
      </c>
      <c r="I18" s="37">
        <v>4387</v>
      </c>
      <c r="J18" s="264">
        <v>5425</v>
      </c>
    </row>
    <row r="19" spans="1:10">
      <c r="A19" s="110" t="s">
        <v>335</v>
      </c>
      <c r="B19" s="189">
        <v>0</v>
      </c>
      <c r="C19" s="263">
        <v>0</v>
      </c>
      <c r="I19" s="37">
        <v>2239715</v>
      </c>
      <c r="J19" s="264">
        <v>2365278</v>
      </c>
    </row>
    <row r="20" spans="1:10">
      <c r="A20" s="110" t="s">
        <v>336</v>
      </c>
      <c r="B20" s="189">
        <v>0</v>
      </c>
      <c r="C20" s="263">
        <v>0</v>
      </c>
      <c r="I20" s="37">
        <v>2975101</v>
      </c>
      <c r="J20" s="264">
        <v>3109108</v>
      </c>
    </row>
    <row r="21" spans="1:10">
      <c r="A21" s="110" t="s">
        <v>232</v>
      </c>
      <c r="B21" s="189">
        <v>0</v>
      </c>
      <c r="C21" s="263">
        <v>0</v>
      </c>
      <c r="I21" s="37">
        <v>338506</v>
      </c>
      <c r="J21" s="264">
        <v>310801</v>
      </c>
    </row>
    <row r="22" spans="1:10">
      <c r="A22" s="110" t="s">
        <v>233</v>
      </c>
      <c r="B22" s="189">
        <v>0</v>
      </c>
      <c r="C22" s="263">
        <v>0</v>
      </c>
      <c r="I22" s="37">
        <v>112757</v>
      </c>
      <c r="J22" s="264">
        <v>89315</v>
      </c>
    </row>
    <row r="23" spans="1:10">
      <c r="A23" s="110" t="s">
        <v>351</v>
      </c>
      <c r="B23" s="189">
        <v>0</v>
      </c>
      <c r="C23" s="263">
        <v>0</v>
      </c>
      <c r="I23" s="37">
        <v>54791</v>
      </c>
      <c r="J23" s="264">
        <v>28126</v>
      </c>
    </row>
    <row r="24" spans="1:10">
      <c r="A24" s="110" t="s">
        <v>352</v>
      </c>
      <c r="B24" s="189">
        <v>0</v>
      </c>
      <c r="C24" s="263">
        <v>0</v>
      </c>
      <c r="I24" s="37">
        <v>68605</v>
      </c>
      <c r="J24" s="264">
        <v>40357</v>
      </c>
    </row>
    <row r="25" spans="1:10">
      <c r="A25" s="110" t="s">
        <v>353</v>
      </c>
      <c r="B25" s="189">
        <v>0</v>
      </c>
      <c r="C25" s="263">
        <v>0</v>
      </c>
      <c r="I25" s="37">
        <v>47275</v>
      </c>
      <c r="J25" s="264">
        <v>27721</v>
      </c>
    </row>
    <row r="26" spans="1:10">
      <c r="A26" s="110" t="s">
        <v>354</v>
      </c>
      <c r="B26" s="189">
        <v>0</v>
      </c>
      <c r="C26" s="263">
        <v>0</v>
      </c>
      <c r="I26" s="37">
        <v>11304</v>
      </c>
      <c r="J26" s="264">
        <v>1604</v>
      </c>
    </row>
    <row r="27" spans="1:10">
      <c r="A27" s="110" t="s">
        <v>355</v>
      </c>
      <c r="B27" s="189">
        <v>0</v>
      </c>
      <c r="C27" s="263">
        <v>0</v>
      </c>
      <c r="I27" s="37">
        <v>51662</v>
      </c>
      <c r="J27" s="264">
        <v>35153</v>
      </c>
    </row>
    <row r="28" spans="1:10">
      <c r="A28" s="110" t="s">
        <v>356</v>
      </c>
      <c r="B28" s="189">
        <v>0</v>
      </c>
      <c r="C28" s="263">
        <v>0</v>
      </c>
      <c r="I28" s="37">
        <v>90349</v>
      </c>
      <c r="J28" s="264">
        <v>69862</v>
      </c>
    </row>
    <row r="29" spans="1:10">
      <c r="A29" s="110" t="s">
        <v>357</v>
      </c>
      <c r="B29" s="189">
        <v>0</v>
      </c>
      <c r="C29" s="263">
        <v>0</v>
      </c>
      <c r="I29" s="37">
        <v>51007</v>
      </c>
      <c r="J29" s="264">
        <v>21395</v>
      </c>
    </row>
    <row r="30" spans="1:10">
      <c r="A30" s="110" t="s">
        <v>358</v>
      </c>
      <c r="B30" s="189">
        <v>0</v>
      </c>
      <c r="C30" s="263">
        <v>0</v>
      </c>
      <c r="I30" s="37">
        <v>44369</v>
      </c>
      <c r="J30" s="264">
        <v>31809</v>
      </c>
    </row>
    <row r="31" spans="1:10">
      <c r="A31" s="110" t="s">
        <v>359</v>
      </c>
      <c r="B31" s="189">
        <v>0</v>
      </c>
      <c r="C31" s="263">
        <v>0</v>
      </c>
      <c r="I31" s="37">
        <v>54350</v>
      </c>
      <c r="J31" s="264">
        <v>30661</v>
      </c>
    </row>
    <row r="32" spans="1:10">
      <c r="A32" s="110" t="s">
        <v>360</v>
      </c>
      <c r="B32" s="189">
        <v>0</v>
      </c>
      <c r="C32" s="263">
        <v>0</v>
      </c>
      <c r="I32" s="37">
        <v>68181</v>
      </c>
      <c r="J32" s="264">
        <v>46292</v>
      </c>
    </row>
    <row r="33" spans="1:10">
      <c r="A33" s="110" t="s">
        <v>361</v>
      </c>
      <c r="B33" s="189">
        <v>0</v>
      </c>
      <c r="C33" s="263">
        <v>0</v>
      </c>
      <c r="I33" s="37">
        <v>87275</v>
      </c>
      <c r="J33" s="264">
        <v>59336</v>
      </c>
    </row>
    <row r="34" spans="1:10">
      <c r="A34" s="110" t="s">
        <v>362</v>
      </c>
      <c r="B34" s="189">
        <v>0</v>
      </c>
      <c r="C34" s="263">
        <v>0</v>
      </c>
      <c r="I34" s="37">
        <v>103230</v>
      </c>
      <c r="J34" s="264">
        <v>77830</v>
      </c>
    </row>
    <row r="35" spans="1:10">
      <c r="A35" s="110" t="s">
        <v>363</v>
      </c>
      <c r="B35" s="189">
        <v>0</v>
      </c>
      <c r="C35" s="263">
        <v>0</v>
      </c>
      <c r="I35" s="37">
        <v>117214</v>
      </c>
      <c r="J35" s="264">
        <v>86698</v>
      </c>
    </row>
    <row r="36" spans="1:10">
      <c r="A36" s="110" t="s">
        <v>364</v>
      </c>
      <c r="B36" s="189">
        <v>0</v>
      </c>
      <c r="C36" s="263">
        <v>0</v>
      </c>
      <c r="I36" s="37">
        <v>70041</v>
      </c>
      <c r="J36" s="264">
        <v>41451</v>
      </c>
    </row>
    <row r="37" spans="1:10">
      <c r="A37" s="110" t="s">
        <v>365</v>
      </c>
      <c r="B37" s="189">
        <v>0</v>
      </c>
      <c r="C37" s="263">
        <v>0</v>
      </c>
      <c r="I37" s="37">
        <v>53784</v>
      </c>
      <c r="J37" s="264">
        <v>49456</v>
      </c>
    </row>
    <row r="38" spans="1:10">
      <c r="A38" s="110" t="s">
        <v>366</v>
      </c>
      <c r="B38" s="189">
        <v>0</v>
      </c>
      <c r="C38" s="263">
        <v>0</v>
      </c>
      <c r="I38" s="37">
        <v>53292</v>
      </c>
      <c r="J38" s="264">
        <v>49692</v>
      </c>
    </row>
    <row r="39" spans="1:10">
      <c r="A39" s="110" t="s">
        <v>367</v>
      </c>
      <c r="B39" s="189">
        <v>0</v>
      </c>
      <c r="C39" s="263">
        <v>0</v>
      </c>
      <c r="I39" s="37">
        <v>110032</v>
      </c>
      <c r="J39" s="264">
        <v>76673</v>
      </c>
    </row>
    <row r="40" spans="1:10">
      <c r="A40" s="110" t="s">
        <v>368</v>
      </c>
      <c r="B40" s="189">
        <v>0</v>
      </c>
      <c r="C40" s="263">
        <v>0</v>
      </c>
      <c r="I40" s="37">
        <v>134109</v>
      </c>
      <c r="J40" s="264">
        <v>113838</v>
      </c>
    </row>
    <row r="41" spans="1:10">
      <c r="A41" s="110" t="s">
        <v>369</v>
      </c>
      <c r="B41" s="189">
        <v>0</v>
      </c>
      <c r="C41" s="263">
        <v>0</v>
      </c>
      <c r="I41" s="37">
        <v>60024</v>
      </c>
      <c r="J41" s="264">
        <v>47576</v>
      </c>
    </row>
    <row r="42" spans="1:10">
      <c r="A42" s="110" t="s">
        <v>370</v>
      </c>
      <c r="B42" s="189">
        <v>0</v>
      </c>
      <c r="C42" s="263">
        <v>0</v>
      </c>
      <c r="I42" s="37">
        <v>81373</v>
      </c>
      <c r="J42" s="264">
        <v>64087</v>
      </c>
    </row>
    <row r="43" spans="1:10">
      <c r="A43" s="110" t="s">
        <v>371</v>
      </c>
      <c r="B43" s="189">
        <v>0</v>
      </c>
      <c r="C43" s="263">
        <v>0</v>
      </c>
      <c r="I43" s="37">
        <v>59127</v>
      </c>
      <c r="J43" s="264">
        <v>34571</v>
      </c>
    </row>
    <row r="44" spans="1:10">
      <c r="A44" s="110" t="s">
        <v>372</v>
      </c>
      <c r="B44" s="189">
        <v>0</v>
      </c>
      <c r="C44" s="263">
        <v>0</v>
      </c>
      <c r="I44" s="37">
        <v>70774</v>
      </c>
      <c r="J44" s="264">
        <v>50258</v>
      </c>
    </row>
    <row r="45" spans="1:10">
      <c r="A45" s="110" t="s">
        <v>373</v>
      </c>
      <c r="B45" s="189">
        <v>0</v>
      </c>
      <c r="C45" s="263">
        <v>0</v>
      </c>
      <c r="I45" s="37">
        <v>66737</v>
      </c>
      <c r="J45" s="264">
        <v>60349</v>
      </c>
    </row>
    <row r="46" spans="1:10">
      <c r="A46" s="110" t="s">
        <v>374</v>
      </c>
      <c r="B46" s="189">
        <v>0</v>
      </c>
      <c r="C46" s="263">
        <v>0</v>
      </c>
      <c r="I46" s="37">
        <v>47393</v>
      </c>
      <c r="J46" s="264">
        <v>26800</v>
      </c>
    </row>
    <row r="47" spans="1:10">
      <c r="A47" s="110" t="s">
        <v>375</v>
      </c>
      <c r="B47" s="189">
        <v>0</v>
      </c>
      <c r="C47" s="263">
        <v>0</v>
      </c>
      <c r="I47" s="37">
        <v>39773</v>
      </c>
      <c r="J47" s="264">
        <v>26526</v>
      </c>
    </row>
    <row r="48" spans="1:10">
      <c r="A48" s="110" t="s">
        <v>376</v>
      </c>
      <c r="B48" s="189">
        <v>0</v>
      </c>
      <c r="C48" s="263">
        <v>0</v>
      </c>
      <c r="I48" s="37">
        <v>76165</v>
      </c>
      <c r="J48" s="264">
        <v>51068</v>
      </c>
    </row>
    <row r="49" spans="1:10">
      <c r="A49" s="110" t="s">
        <v>377</v>
      </c>
      <c r="B49" s="189">
        <v>0</v>
      </c>
      <c r="C49" s="263">
        <v>0</v>
      </c>
      <c r="I49" s="37">
        <v>33685</v>
      </c>
      <c r="J49" s="264">
        <v>32374</v>
      </c>
    </row>
    <row r="50" spans="1:10">
      <c r="A50" s="110" t="s">
        <v>378</v>
      </c>
      <c r="B50" s="189">
        <v>0</v>
      </c>
      <c r="C50" s="263">
        <v>0</v>
      </c>
      <c r="I50" s="37">
        <v>31316040</v>
      </c>
      <c r="J50" s="264">
        <v>32836990</v>
      </c>
    </row>
    <row r="51" spans="1:10">
      <c r="A51" s="110" t="s">
        <v>337</v>
      </c>
      <c r="B51" s="189">
        <v>0</v>
      </c>
      <c r="C51" s="263">
        <v>0</v>
      </c>
      <c r="I51" s="37">
        <v>4931306</v>
      </c>
      <c r="J51" s="264">
        <v>5321549</v>
      </c>
    </row>
    <row r="52" spans="1:10">
      <c r="A52" s="110" t="s">
        <v>349</v>
      </c>
      <c r="B52" s="189">
        <v>0</v>
      </c>
      <c r="C52" s="263">
        <v>0</v>
      </c>
      <c r="I52" s="37">
        <v>877131</v>
      </c>
      <c r="J52" s="264">
        <v>906532</v>
      </c>
    </row>
    <row r="53" spans="1:10">
      <c r="A53" s="110" t="s">
        <v>350</v>
      </c>
      <c r="B53" s="189">
        <v>0</v>
      </c>
      <c r="C53" s="263">
        <v>0</v>
      </c>
      <c r="I53" s="37">
        <v>1101935</v>
      </c>
      <c r="J53" s="264">
        <v>1062269</v>
      </c>
    </row>
    <row r="54" spans="1:10">
      <c r="I54">
        <v>66884180</v>
      </c>
    </row>
  </sheetData>
  <mergeCells count="2">
    <mergeCell ref="B1:G1"/>
    <mergeCell ref="I1:N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workbookViewId="0">
      <selection activeCell="Z6" sqref="Z6"/>
    </sheetView>
  </sheetViews>
  <sheetFormatPr defaultRowHeight="15"/>
  <cols>
    <col min="1" max="1" width="39.7109375" bestFit="1" customWidth="1"/>
    <col min="2" max="2" width="31.42578125" style="243" bestFit="1" customWidth="1"/>
    <col min="3" max="9" width="0" style="243" hidden="1" customWidth="1"/>
    <col min="10" max="10" width="32.140625" style="243" bestFit="1" customWidth="1"/>
    <col min="11" max="17" width="0" style="243" hidden="1" customWidth="1"/>
    <col min="18" max="18" width="32.140625" style="243" bestFit="1" customWidth="1"/>
    <col min="19" max="25" width="0" style="243" hidden="1" customWidth="1"/>
    <col min="26" max="26" width="31.140625" style="243" bestFit="1" customWidth="1"/>
  </cols>
  <sheetData>
    <row r="1" spans="1:26">
      <c r="B1" s="243" t="s">
        <v>494</v>
      </c>
      <c r="J1" s="243" t="s">
        <v>495</v>
      </c>
      <c r="R1" s="243" t="s">
        <v>496</v>
      </c>
      <c r="Z1" s="243" t="s">
        <v>497</v>
      </c>
    </row>
    <row r="2" spans="1:26">
      <c r="A2" s="110" t="s">
        <v>332</v>
      </c>
      <c r="B2" s="243">
        <v>-450531</v>
      </c>
      <c r="J2" s="243">
        <v>-402342</v>
      </c>
      <c r="R2" s="243">
        <v>555143</v>
      </c>
      <c r="Z2" s="243">
        <v>922964</v>
      </c>
    </row>
    <row r="3" spans="1:26">
      <c r="A3" s="110" t="s">
        <v>338</v>
      </c>
      <c r="B3" s="243">
        <v>-287921</v>
      </c>
      <c r="J3" s="243">
        <v>-257125</v>
      </c>
      <c r="R3" s="243">
        <v>354775</v>
      </c>
      <c r="Z3" s="243">
        <v>470748</v>
      </c>
    </row>
    <row r="4" spans="1:26">
      <c r="A4" s="110" t="s">
        <v>339</v>
      </c>
      <c r="B4" s="243">
        <v>-129077</v>
      </c>
      <c r="J4" s="243">
        <v>-115270</v>
      </c>
      <c r="R4" s="243">
        <v>159048</v>
      </c>
      <c r="Z4" s="243">
        <v>297746</v>
      </c>
    </row>
    <row r="5" spans="1:26">
      <c r="A5" s="110" t="s">
        <v>340</v>
      </c>
      <c r="B5" s="243">
        <v>-164481</v>
      </c>
      <c r="J5" s="243">
        <v>-146887</v>
      </c>
      <c r="R5" s="243">
        <v>202672</v>
      </c>
      <c r="Z5" s="243">
        <v>524193</v>
      </c>
    </row>
    <row r="6" spans="1:26">
      <c r="A6" s="110" t="s">
        <v>341</v>
      </c>
      <c r="B6" s="243">
        <v>-115161</v>
      </c>
      <c r="J6" s="243">
        <v>-102843</v>
      </c>
      <c r="R6" s="243">
        <v>141900</v>
      </c>
      <c r="Z6" s="243">
        <v>226749</v>
      </c>
    </row>
    <row r="7" spans="1:26">
      <c r="A7" s="110" t="s">
        <v>333</v>
      </c>
      <c r="B7" s="243">
        <v>-1091812</v>
      </c>
      <c r="J7" s="243">
        <v>-975032</v>
      </c>
      <c r="R7" s="243">
        <v>1345329</v>
      </c>
      <c r="Z7" s="243">
        <v>1692350</v>
      </c>
    </row>
    <row r="8" spans="1:26">
      <c r="A8" s="110" t="s">
        <v>342</v>
      </c>
      <c r="B8" s="243">
        <v>-244034</v>
      </c>
      <c r="J8" s="243">
        <v>-217931</v>
      </c>
      <c r="R8" s="243">
        <v>300697</v>
      </c>
      <c r="Z8" s="243">
        <v>1643353</v>
      </c>
    </row>
    <row r="9" spans="1:26">
      <c r="A9" s="110" t="s">
        <v>334</v>
      </c>
      <c r="B9" s="243">
        <v>-1135976</v>
      </c>
      <c r="J9" s="243">
        <v>-1014471</v>
      </c>
      <c r="R9" s="243">
        <v>1399745</v>
      </c>
      <c r="Z9" s="243">
        <v>2478408</v>
      </c>
    </row>
    <row r="10" spans="1:26">
      <c r="A10" s="110" t="s">
        <v>343</v>
      </c>
      <c r="B10" s="243">
        <v>-147318</v>
      </c>
      <c r="J10" s="243">
        <v>-131561</v>
      </c>
      <c r="R10" s="243">
        <v>181524</v>
      </c>
      <c r="Z10" s="243">
        <v>725706</v>
      </c>
    </row>
    <row r="11" spans="1:26">
      <c r="A11" s="110" t="s">
        <v>344</v>
      </c>
      <c r="B11" s="243">
        <v>-165766</v>
      </c>
      <c r="J11" s="243">
        <v>-148036</v>
      </c>
      <c r="R11" s="243">
        <v>204256</v>
      </c>
      <c r="Z11" s="243">
        <v>564537</v>
      </c>
    </row>
    <row r="12" spans="1:26">
      <c r="A12" s="110" t="s">
        <v>345</v>
      </c>
      <c r="B12" s="243">
        <v>-194189</v>
      </c>
      <c r="J12" s="243">
        <v>-173418</v>
      </c>
      <c r="R12" s="243">
        <v>239278</v>
      </c>
      <c r="Z12" s="243">
        <v>281426</v>
      </c>
    </row>
    <row r="13" spans="1:26">
      <c r="A13" s="110" t="s">
        <v>346</v>
      </c>
      <c r="B13" s="243">
        <v>-255405</v>
      </c>
      <c r="J13" s="243">
        <v>-228087</v>
      </c>
      <c r="R13" s="243">
        <v>314710</v>
      </c>
      <c r="Z13" s="243">
        <v>376961</v>
      </c>
    </row>
    <row r="14" spans="1:26">
      <c r="A14" s="110" t="s">
        <v>347</v>
      </c>
      <c r="B14" s="243">
        <v>-238471</v>
      </c>
      <c r="J14" s="243">
        <v>-212964</v>
      </c>
      <c r="R14" s="243">
        <v>293843</v>
      </c>
      <c r="Z14" s="243">
        <v>936833</v>
      </c>
    </row>
    <row r="15" spans="1:26">
      <c r="A15" s="110" t="s">
        <v>348</v>
      </c>
      <c r="B15" s="243">
        <v>-282645</v>
      </c>
      <c r="J15" s="243">
        <v>-252413</v>
      </c>
      <c r="R15" s="243">
        <v>348274</v>
      </c>
      <c r="Z15" s="243">
        <v>614623</v>
      </c>
    </row>
    <row r="16" spans="1:26">
      <c r="A16" s="110" t="s">
        <v>330</v>
      </c>
      <c r="B16" s="243">
        <v>-100990</v>
      </c>
      <c r="J16" s="243">
        <v>-90188</v>
      </c>
      <c r="R16" s="243">
        <v>124439</v>
      </c>
      <c r="Z16" s="243">
        <v>-1838465</v>
      </c>
    </row>
    <row r="17" spans="1:26">
      <c r="A17" s="110" t="s">
        <v>331</v>
      </c>
      <c r="B17" s="243">
        <v>-3998</v>
      </c>
      <c r="J17" s="243">
        <v>-3570</v>
      </c>
      <c r="R17" s="243">
        <v>4927</v>
      </c>
      <c r="Z17" s="243">
        <v>9896</v>
      </c>
    </row>
    <row r="18" spans="1:26">
      <c r="A18" s="110" t="s">
        <v>335</v>
      </c>
      <c r="B18" s="243">
        <v>-510544</v>
      </c>
      <c r="J18" s="243">
        <v>-455936</v>
      </c>
      <c r="R18" s="243">
        <v>629092</v>
      </c>
      <c r="Z18" s="243">
        <v>1036306</v>
      </c>
    </row>
    <row r="19" spans="1:26">
      <c r="A19" s="110" t="s">
        <v>336</v>
      </c>
      <c r="B19" s="243">
        <v>-806116</v>
      </c>
      <c r="J19" s="243">
        <v>-719893</v>
      </c>
      <c r="R19" s="243">
        <v>993293</v>
      </c>
      <c r="Z19" s="243">
        <v>3201792</v>
      </c>
    </row>
    <row r="20" spans="1:26">
      <c r="A20" s="110" t="s">
        <v>232</v>
      </c>
      <c r="B20" s="243">
        <v>-119792</v>
      </c>
      <c r="J20" s="243">
        <v>-106979</v>
      </c>
      <c r="R20" s="243">
        <v>147607</v>
      </c>
      <c r="Z20" s="243">
        <v>-280503</v>
      </c>
    </row>
    <row r="21" spans="1:26">
      <c r="A21" s="110" t="s">
        <v>233</v>
      </c>
      <c r="B21" s="243">
        <v>-27354</v>
      </c>
      <c r="J21" s="243">
        <v>-24428</v>
      </c>
      <c r="R21" s="243">
        <v>33705</v>
      </c>
      <c r="Z21" s="243">
        <v>-34102</v>
      </c>
    </row>
    <row r="22" spans="1:26">
      <c r="A22" s="110" t="s">
        <v>351</v>
      </c>
      <c r="B22" s="243">
        <v>-14780</v>
      </c>
      <c r="J22" s="243">
        <v>-13198</v>
      </c>
      <c r="R22" s="243">
        <v>18210</v>
      </c>
      <c r="Z22" s="243">
        <v>-182275</v>
      </c>
    </row>
    <row r="23" spans="1:26">
      <c r="A23" s="110" t="s">
        <v>352</v>
      </c>
      <c r="B23" s="243">
        <v>-15612</v>
      </c>
      <c r="J23" s="243">
        <v>-13943</v>
      </c>
      <c r="R23" s="243">
        <v>19238</v>
      </c>
      <c r="Z23" s="243">
        <v>-179886</v>
      </c>
    </row>
    <row r="24" spans="1:26">
      <c r="A24" s="110" t="s">
        <v>353</v>
      </c>
      <c r="B24" s="243">
        <v>-8051</v>
      </c>
      <c r="J24" s="243">
        <v>-7189</v>
      </c>
      <c r="R24" s="243">
        <v>9919</v>
      </c>
      <c r="Z24" s="243">
        <v>-150013</v>
      </c>
    </row>
    <row r="25" spans="1:26">
      <c r="A25" s="110" t="s">
        <v>354</v>
      </c>
      <c r="B25" s="243">
        <v>-1249</v>
      </c>
      <c r="J25" s="243">
        <v>-1115</v>
      </c>
      <c r="R25" s="243">
        <v>1539</v>
      </c>
      <c r="Z25" s="243">
        <v>-21097</v>
      </c>
    </row>
    <row r="26" spans="1:26">
      <c r="A26" s="110" t="s">
        <v>355</v>
      </c>
      <c r="B26" s="243">
        <v>-4926</v>
      </c>
      <c r="J26" s="243">
        <v>-4399</v>
      </c>
      <c r="R26" s="243">
        <v>6069</v>
      </c>
      <c r="Z26" s="243">
        <v>-209260</v>
      </c>
    </row>
    <row r="27" spans="1:26">
      <c r="A27" s="110" t="s">
        <v>356</v>
      </c>
      <c r="B27" s="243">
        <v>-21446</v>
      </c>
      <c r="J27" s="243">
        <v>-19152</v>
      </c>
      <c r="R27" s="243">
        <v>26425</v>
      </c>
      <c r="Z27" s="243">
        <v>-60752</v>
      </c>
    </row>
    <row r="28" spans="1:26">
      <c r="A28" s="110" t="s">
        <v>357</v>
      </c>
      <c r="B28" s="243">
        <v>-11448</v>
      </c>
      <c r="J28" s="243">
        <v>-10223</v>
      </c>
      <c r="R28" s="243">
        <v>14106</v>
      </c>
      <c r="Z28" s="243">
        <v>-217612</v>
      </c>
    </row>
    <row r="29" spans="1:26">
      <c r="A29" s="110" t="s">
        <v>358</v>
      </c>
      <c r="B29" s="243">
        <v>-10225</v>
      </c>
      <c r="J29" s="243">
        <v>-9131</v>
      </c>
      <c r="R29" s="243">
        <v>12598</v>
      </c>
      <c r="Z29" s="243">
        <v>-3808</v>
      </c>
    </row>
    <row r="30" spans="1:26">
      <c r="A30" s="110" t="s">
        <v>359</v>
      </c>
      <c r="B30" s="243">
        <v>-14142</v>
      </c>
      <c r="J30" s="243">
        <v>-12630</v>
      </c>
      <c r="R30" s="243">
        <v>17426</v>
      </c>
      <c r="Z30" s="243">
        <v>-103236</v>
      </c>
    </row>
    <row r="31" spans="1:26">
      <c r="A31" s="110" t="s">
        <v>360</v>
      </c>
      <c r="B31" s="243">
        <v>-8483</v>
      </c>
      <c r="J31" s="243">
        <v>-7576</v>
      </c>
      <c r="R31" s="243">
        <v>10454</v>
      </c>
      <c r="Z31" s="243">
        <v>-197446</v>
      </c>
    </row>
    <row r="32" spans="1:26">
      <c r="A32" s="110" t="s">
        <v>361</v>
      </c>
      <c r="B32" s="243">
        <v>-7503</v>
      </c>
      <c r="J32" s="243">
        <v>-6700</v>
      </c>
      <c r="R32" s="243">
        <v>9245</v>
      </c>
      <c r="Z32" s="243">
        <v>-91399</v>
      </c>
    </row>
    <row r="33" spans="1:26">
      <c r="A33" s="110" t="s">
        <v>362</v>
      </c>
      <c r="B33" s="243">
        <v>-24799</v>
      </c>
      <c r="J33" s="243">
        <v>-22147</v>
      </c>
      <c r="R33" s="243">
        <v>30557</v>
      </c>
      <c r="Z33" s="243">
        <v>-126957</v>
      </c>
    </row>
    <row r="34" spans="1:26">
      <c r="A34" s="110" t="s">
        <v>363</v>
      </c>
      <c r="B34" s="243">
        <v>-18873</v>
      </c>
      <c r="J34" s="243">
        <v>-16854</v>
      </c>
      <c r="R34" s="243">
        <v>23255</v>
      </c>
      <c r="Z34" s="243">
        <v>-313763</v>
      </c>
    </row>
    <row r="35" spans="1:26">
      <c r="A35" s="110" t="s">
        <v>364</v>
      </c>
      <c r="B35" s="243">
        <v>-12808</v>
      </c>
      <c r="J35" s="243">
        <v>-11438</v>
      </c>
      <c r="R35" s="243">
        <v>15782</v>
      </c>
      <c r="Z35" s="243">
        <v>-274091</v>
      </c>
    </row>
    <row r="36" spans="1:26">
      <c r="A36" s="110" t="s">
        <v>365</v>
      </c>
      <c r="B36" s="243">
        <v>-9873</v>
      </c>
      <c r="J36" s="243">
        <v>-8817</v>
      </c>
      <c r="R36" s="243">
        <v>12166</v>
      </c>
      <c r="Z36" s="243">
        <v>-9928</v>
      </c>
    </row>
    <row r="37" spans="1:26">
      <c r="A37" s="110" t="s">
        <v>366</v>
      </c>
      <c r="B37" s="243">
        <v>-896</v>
      </c>
      <c r="J37" s="243">
        <v>-800</v>
      </c>
      <c r="R37" s="243">
        <v>1105</v>
      </c>
      <c r="Z37" s="243">
        <v>-73923</v>
      </c>
    </row>
    <row r="38" spans="1:26">
      <c r="A38" s="110" t="s">
        <v>367</v>
      </c>
      <c r="B38" s="243">
        <v>-22273</v>
      </c>
      <c r="J38" s="243">
        <v>-19891</v>
      </c>
      <c r="R38" s="243">
        <v>27446</v>
      </c>
      <c r="Z38" s="243">
        <v>-124460</v>
      </c>
    </row>
    <row r="39" spans="1:26">
      <c r="A39" s="110" t="s">
        <v>368</v>
      </c>
      <c r="B39" s="243">
        <v>-19594</v>
      </c>
      <c r="J39" s="243">
        <v>-17498</v>
      </c>
      <c r="R39" s="243">
        <v>24143</v>
      </c>
      <c r="Z39" s="243">
        <v>-197305</v>
      </c>
    </row>
    <row r="40" spans="1:26">
      <c r="A40" s="110" t="s">
        <v>369</v>
      </c>
      <c r="B40" s="243">
        <v>-10448</v>
      </c>
      <c r="J40" s="243">
        <v>-9331</v>
      </c>
      <c r="R40" s="243">
        <v>12874</v>
      </c>
      <c r="Z40" s="243">
        <v>-197740</v>
      </c>
    </row>
    <row r="41" spans="1:26">
      <c r="A41" s="110" t="s">
        <v>370</v>
      </c>
      <c r="B41" s="243">
        <v>-24276</v>
      </c>
      <c r="J41" s="243">
        <v>-21680</v>
      </c>
      <c r="R41" s="243">
        <v>29913</v>
      </c>
      <c r="Z41" s="243">
        <v>-136906</v>
      </c>
    </row>
    <row r="42" spans="1:26">
      <c r="A42" s="110" t="s">
        <v>371</v>
      </c>
      <c r="B42" s="243">
        <v>-2195</v>
      </c>
      <c r="J42" s="243">
        <v>-1961</v>
      </c>
      <c r="R42" s="243">
        <v>2706</v>
      </c>
      <c r="Z42" s="243">
        <v>-397410</v>
      </c>
    </row>
    <row r="43" spans="1:26">
      <c r="A43" s="110" t="s">
        <v>372</v>
      </c>
      <c r="B43" s="243">
        <v>-13956</v>
      </c>
      <c r="J43" s="243">
        <v>-12463</v>
      </c>
      <c r="R43" s="243">
        <v>17196</v>
      </c>
      <c r="Z43" s="243">
        <v>-23129</v>
      </c>
    </row>
    <row r="44" spans="1:26">
      <c r="A44" s="110" t="s">
        <v>373</v>
      </c>
      <c r="B44" s="243">
        <v>-16772</v>
      </c>
      <c r="J44" s="243">
        <v>-14977</v>
      </c>
      <c r="R44" s="243">
        <v>20665</v>
      </c>
      <c r="Z44" s="243">
        <v>-130445</v>
      </c>
    </row>
    <row r="45" spans="1:26">
      <c r="A45" s="110" t="s">
        <v>374</v>
      </c>
      <c r="B45" s="243">
        <v>-11742</v>
      </c>
      <c r="J45" s="243">
        <v>-10487</v>
      </c>
      <c r="R45" s="243">
        <v>14470</v>
      </c>
      <c r="Z45" s="243">
        <v>-121664</v>
      </c>
    </row>
    <row r="46" spans="1:26">
      <c r="A46" s="110" t="s">
        <v>375</v>
      </c>
      <c r="B46" s="243">
        <v>-4676</v>
      </c>
      <c r="J46" s="243">
        <v>-4177</v>
      </c>
      <c r="R46" s="243">
        <v>5763</v>
      </c>
      <c r="Z46" s="243">
        <v>-21097</v>
      </c>
    </row>
    <row r="47" spans="1:26">
      <c r="A47" s="110" t="s">
        <v>376</v>
      </c>
      <c r="B47" s="243">
        <v>-9635</v>
      </c>
      <c r="J47" s="243">
        <v>-8605</v>
      </c>
      <c r="R47" s="243">
        <v>11873</v>
      </c>
      <c r="Z47" s="243">
        <v>-185655</v>
      </c>
    </row>
    <row r="48" spans="1:26">
      <c r="A48" s="110" t="s">
        <v>377</v>
      </c>
      <c r="B48" s="243">
        <v>-7102</v>
      </c>
      <c r="J48" s="243">
        <v>-6343</v>
      </c>
      <c r="R48" s="243">
        <v>8751</v>
      </c>
      <c r="Z48" s="243">
        <v>-6185</v>
      </c>
    </row>
    <row r="49" spans="1:26">
      <c r="A49" s="110" t="s">
        <v>378</v>
      </c>
      <c r="B49" s="243">
        <v>-8488146</v>
      </c>
      <c r="J49" s="243">
        <v>-7580251</v>
      </c>
      <c r="R49" s="243">
        <v>10459069</v>
      </c>
      <c r="Z49" s="243">
        <v>13932479</v>
      </c>
    </row>
    <row r="50" spans="1:26">
      <c r="A50" s="110" t="s">
        <v>337</v>
      </c>
      <c r="B50" s="243">
        <v>-1063360</v>
      </c>
      <c r="J50" s="243">
        <v>-949624</v>
      </c>
      <c r="R50" s="243">
        <v>1310271</v>
      </c>
      <c r="Z50" s="243">
        <v>1644784</v>
      </c>
    </row>
    <row r="51" spans="1:26">
      <c r="A51" s="110" t="s">
        <v>349</v>
      </c>
      <c r="B51" s="243">
        <v>-226931</v>
      </c>
      <c r="J51" s="243">
        <v>-202658</v>
      </c>
      <c r="R51" s="243">
        <v>279623</v>
      </c>
      <c r="Z51" s="243">
        <v>716479</v>
      </c>
    </row>
    <row r="52" spans="1:26">
      <c r="A52" s="110" t="s">
        <v>350</v>
      </c>
      <c r="B52" s="243">
        <v>-315689</v>
      </c>
      <c r="J52" s="243">
        <v>-281923</v>
      </c>
      <c r="R52" s="243">
        <v>388991</v>
      </c>
      <c r="Z52" s="243">
        <v>396871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1"/>
  <sheetViews>
    <sheetView zoomScaleNormal="100" workbookViewId="0">
      <pane ySplit="1" topLeftCell="A27" activePane="bottomLeft" state="frozen"/>
      <selection pane="bottomLeft"/>
    </sheetView>
  </sheetViews>
  <sheetFormatPr defaultRowHeight="12.75"/>
  <cols>
    <col min="1" max="1" width="33" style="122" customWidth="1"/>
    <col min="2" max="2" width="9.140625" style="47"/>
    <col min="3" max="3" width="10.7109375" style="47" customWidth="1"/>
    <col min="4" max="4" width="15" style="47" customWidth="1"/>
    <col min="5" max="5" width="14" style="47" bestFit="1" customWidth="1"/>
    <col min="6" max="6" width="11.42578125" style="47" customWidth="1"/>
    <col min="7" max="7" width="10.85546875" style="47" customWidth="1"/>
    <col min="8" max="8" width="8.5703125" style="47" customWidth="1"/>
    <col min="9" max="9" width="9.7109375" style="47" customWidth="1"/>
    <col min="10" max="10" width="6.140625" style="47" customWidth="1"/>
    <col min="11" max="11" width="8.42578125" style="47" customWidth="1"/>
    <col min="12" max="12" width="9.85546875" style="49" bestFit="1" customWidth="1"/>
    <col min="13" max="13" width="55.7109375" style="50" customWidth="1"/>
    <col min="14" max="16384" width="9.140625" style="2"/>
  </cols>
  <sheetData>
    <row r="1" spans="1:13" ht="15">
      <c r="A1" s="117" t="s">
        <v>537</v>
      </c>
      <c r="B1" s="118" t="s">
        <v>202</v>
      </c>
    </row>
    <row r="3" spans="1:13">
      <c r="A3" s="119" t="s">
        <v>383</v>
      </c>
    </row>
    <row r="4" spans="1:13" s="5" customFormat="1">
      <c r="A4" s="119" t="s">
        <v>0</v>
      </c>
      <c r="B4" s="118"/>
      <c r="C4" s="118"/>
      <c r="D4" s="118"/>
      <c r="E4" s="118"/>
      <c r="F4" s="118"/>
      <c r="G4" s="118"/>
      <c r="H4" s="118"/>
      <c r="I4" s="118"/>
      <c r="J4" s="118"/>
      <c r="K4" s="118"/>
      <c r="L4" s="120"/>
      <c r="M4" s="121"/>
    </row>
    <row r="5" spans="1:13" ht="63.75" customHeight="1">
      <c r="B5" s="300" t="s">
        <v>196</v>
      </c>
      <c r="C5" s="300"/>
      <c r="D5" s="300"/>
      <c r="E5" s="300"/>
      <c r="F5" s="300"/>
      <c r="G5" s="300"/>
      <c r="H5" s="300"/>
      <c r="I5" s="300"/>
    </row>
    <row r="7" spans="1:13">
      <c r="B7" s="47" t="s">
        <v>1</v>
      </c>
    </row>
    <row r="8" spans="1:13">
      <c r="B8" s="47" t="s">
        <v>2</v>
      </c>
    </row>
    <row r="9" spans="1:13">
      <c r="B9" s="47" t="s">
        <v>3</v>
      </c>
    </row>
    <row r="11" spans="1:13">
      <c r="A11" s="123"/>
      <c r="B11" s="118" t="s">
        <v>4</v>
      </c>
    </row>
    <row r="12" spans="1:13" ht="52.5" customHeight="1">
      <c r="A12" s="123" t="s">
        <v>5</v>
      </c>
      <c r="B12" s="300" t="s">
        <v>6</v>
      </c>
      <c r="C12" s="300"/>
      <c r="D12" s="300"/>
      <c r="E12" s="300"/>
      <c r="F12" s="300"/>
      <c r="G12" s="300"/>
      <c r="H12" s="300"/>
      <c r="I12" s="300"/>
      <c r="K12" s="47" t="s">
        <v>7</v>
      </c>
      <c r="L12" s="49">
        <v>172</v>
      </c>
    </row>
    <row r="13" spans="1:13">
      <c r="A13" s="123"/>
    </row>
    <row r="14" spans="1:13" ht="42" customHeight="1">
      <c r="A14" s="123" t="s">
        <v>5</v>
      </c>
      <c r="B14" s="300" t="s">
        <v>8</v>
      </c>
      <c r="C14" s="300"/>
      <c r="D14" s="300"/>
      <c r="E14" s="300"/>
      <c r="F14" s="300"/>
      <c r="G14" s="300"/>
      <c r="H14" s="300"/>
      <c r="I14" s="300"/>
      <c r="K14" s="47" t="s">
        <v>9</v>
      </c>
      <c r="L14" s="49">
        <v>184</v>
      </c>
    </row>
    <row r="15" spans="1:13">
      <c r="A15" s="123"/>
    </row>
    <row r="16" spans="1:13">
      <c r="A16" s="123"/>
      <c r="B16" s="118" t="s">
        <v>10</v>
      </c>
    </row>
    <row r="17" spans="1:13" s="9" customFormat="1" ht="51" customHeight="1">
      <c r="A17" s="123" t="s">
        <v>5</v>
      </c>
      <c r="B17" s="300" t="s">
        <v>11</v>
      </c>
      <c r="C17" s="300"/>
      <c r="D17" s="300"/>
      <c r="E17" s="300"/>
      <c r="F17" s="300"/>
      <c r="G17" s="300"/>
      <c r="H17" s="300"/>
      <c r="I17" s="300"/>
      <c r="J17" s="47"/>
      <c r="K17" s="47" t="s">
        <v>7</v>
      </c>
      <c r="L17" s="124" t="s">
        <v>12</v>
      </c>
      <c r="M17" s="125"/>
    </row>
    <row r="18" spans="1:13" s="9" customFormat="1" ht="15">
      <c r="A18" s="123"/>
      <c r="B18" s="118"/>
      <c r="C18" s="47"/>
      <c r="D18" s="47"/>
      <c r="E18" s="47"/>
      <c r="F18" s="47"/>
      <c r="G18" s="47"/>
      <c r="H18" s="47"/>
      <c r="I18" s="47"/>
      <c r="J18" s="47"/>
      <c r="K18" s="47"/>
      <c r="L18" s="47"/>
      <c r="M18" s="126"/>
    </row>
    <row r="19" spans="1:13" s="9" customFormat="1" ht="39.75" customHeight="1">
      <c r="A19" s="123">
        <v>1</v>
      </c>
      <c r="B19" s="300" t="s">
        <v>13</v>
      </c>
      <c r="C19" s="300"/>
      <c r="D19" s="300"/>
      <c r="E19" s="300"/>
      <c r="F19" s="300"/>
      <c r="G19" s="300"/>
      <c r="H19" s="300"/>
      <c r="I19" s="300"/>
      <c r="J19" s="47"/>
      <c r="K19" s="47" t="s">
        <v>7</v>
      </c>
      <c r="L19" s="124" t="s">
        <v>14</v>
      </c>
      <c r="M19" s="125"/>
    </row>
    <row r="20" spans="1:13" s="9" customFormat="1" ht="15">
      <c r="A20" s="123"/>
      <c r="B20" s="47"/>
      <c r="C20" s="47"/>
      <c r="D20" s="47"/>
      <c r="E20" s="47"/>
      <c r="F20" s="47"/>
      <c r="G20" s="47"/>
      <c r="H20" s="47"/>
      <c r="I20" s="47"/>
      <c r="J20" s="47"/>
      <c r="K20" s="47"/>
      <c r="L20" s="124"/>
      <c r="M20" s="125"/>
    </row>
    <row r="21" spans="1:13" s="9" customFormat="1" ht="39.75" customHeight="1">
      <c r="A21" s="123">
        <v>2</v>
      </c>
      <c r="B21" s="300" t="s">
        <v>15</v>
      </c>
      <c r="C21" s="300"/>
      <c r="D21" s="300"/>
      <c r="E21" s="300"/>
      <c r="F21" s="300"/>
      <c r="G21" s="300"/>
      <c r="H21" s="300"/>
      <c r="I21" s="300"/>
      <c r="J21" s="47"/>
      <c r="K21" s="47" t="s">
        <v>7</v>
      </c>
      <c r="L21" s="124" t="s">
        <v>16</v>
      </c>
      <c r="M21" s="125"/>
    </row>
    <row r="22" spans="1:13" s="9" customFormat="1" ht="15">
      <c r="A22" s="123"/>
      <c r="B22" s="47"/>
      <c r="C22" s="47"/>
      <c r="D22" s="47"/>
      <c r="E22" s="47"/>
      <c r="F22" s="47"/>
      <c r="G22" s="47"/>
      <c r="H22" s="47"/>
      <c r="I22" s="47"/>
      <c r="J22" s="47"/>
      <c r="K22" s="47"/>
      <c r="L22" s="47"/>
      <c r="M22" s="126"/>
    </row>
    <row r="23" spans="1:13" s="9" customFormat="1" ht="68.25" customHeight="1">
      <c r="A23" s="123">
        <v>3</v>
      </c>
      <c r="B23" s="300" t="s">
        <v>17</v>
      </c>
      <c r="C23" s="300"/>
      <c r="D23" s="300"/>
      <c r="E23" s="300"/>
      <c r="F23" s="300"/>
      <c r="G23" s="300"/>
      <c r="H23" s="300"/>
      <c r="I23" s="300"/>
      <c r="J23" s="47"/>
      <c r="K23" s="47" t="s">
        <v>7</v>
      </c>
      <c r="L23" s="124">
        <v>178</v>
      </c>
      <c r="M23" s="125"/>
    </row>
    <row r="24" spans="1:13" s="9" customFormat="1" ht="15">
      <c r="A24" s="123"/>
      <c r="B24" s="47"/>
      <c r="C24" s="47"/>
      <c r="D24" s="47"/>
      <c r="E24" s="47"/>
      <c r="F24" s="47"/>
      <c r="G24" s="47"/>
      <c r="H24" s="47"/>
      <c r="I24" s="47"/>
      <c r="J24" s="47"/>
      <c r="K24" s="47"/>
      <c r="L24" s="124"/>
      <c r="M24" s="125"/>
    </row>
    <row r="25" spans="1:13" s="9" customFormat="1" ht="65.25" customHeight="1">
      <c r="A25" s="123">
        <v>4</v>
      </c>
      <c r="B25" s="300" t="s">
        <v>18</v>
      </c>
      <c r="C25" s="300"/>
      <c r="D25" s="300"/>
      <c r="E25" s="300"/>
      <c r="F25" s="300"/>
      <c r="G25" s="300"/>
      <c r="H25" s="300"/>
      <c r="I25" s="300"/>
      <c r="J25" s="47"/>
      <c r="K25" s="47" t="s">
        <v>7</v>
      </c>
      <c r="L25" s="124">
        <v>179</v>
      </c>
      <c r="M25" s="125"/>
    </row>
    <row r="26" spans="1:13" s="9" customFormat="1" ht="15">
      <c r="A26" s="123"/>
      <c r="B26" s="47"/>
      <c r="C26" s="47"/>
      <c r="D26" s="47"/>
      <c r="E26" s="47"/>
      <c r="F26" s="47"/>
      <c r="G26" s="47"/>
      <c r="H26" s="47"/>
      <c r="I26" s="47"/>
      <c r="J26" s="47"/>
      <c r="K26" s="47"/>
      <c r="L26" s="47"/>
      <c r="M26" s="126"/>
    </row>
    <row r="27" spans="1:13" s="9" customFormat="1" ht="15">
      <c r="A27" s="123">
        <v>5</v>
      </c>
      <c r="B27" s="300" t="s">
        <v>19</v>
      </c>
      <c r="C27" s="300"/>
      <c r="D27" s="300"/>
      <c r="E27" s="300"/>
      <c r="F27" s="300"/>
      <c r="G27" s="300"/>
      <c r="H27" s="300"/>
      <c r="I27" s="300"/>
      <c r="J27" s="47"/>
      <c r="K27" s="47" t="s">
        <v>7</v>
      </c>
      <c r="L27" s="49">
        <v>180</v>
      </c>
      <c r="M27" s="126"/>
    </row>
    <row r="28" spans="1:13" s="9" customFormat="1" ht="15">
      <c r="A28" s="123"/>
      <c r="B28" s="47"/>
      <c r="C28" s="47"/>
      <c r="D28" s="47"/>
      <c r="E28" s="47"/>
      <c r="F28" s="47"/>
      <c r="G28" s="47"/>
      <c r="H28" s="47"/>
      <c r="I28" s="47"/>
      <c r="J28" s="47"/>
      <c r="K28" s="47"/>
      <c r="L28" s="49"/>
      <c r="M28" s="126"/>
    </row>
    <row r="29" spans="1:13" s="9" customFormat="1" ht="40.5" customHeight="1">
      <c r="A29" s="123">
        <v>6</v>
      </c>
      <c r="B29" s="300" t="s">
        <v>20</v>
      </c>
      <c r="C29" s="300"/>
      <c r="D29" s="300"/>
      <c r="E29" s="300"/>
      <c r="F29" s="300"/>
      <c r="G29" s="300"/>
      <c r="H29" s="300"/>
      <c r="I29" s="300"/>
      <c r="J29" s="47"/>
      <c r="K29" s="47" t="s">
        <v>9</v>
      </c>
      <c r="L29" s="49">
        <v>184</v>
      </c>
      <c r="M29" s="126"/>
    </row>
    <row r="30" spans="1:13" s="9" customFormat="1" ht="15">
      <c r="A30" s="123"/>
      <c r="B30" s="50"/>
      <c r="C30" s="50"/>
      <c r="D30" s="50"/>
      <c r="E30" s="50"/>
      <c r="F30" s="50"/>
      <c r="G30" s="50"/>
      <c r="H30" s="50"/>
      <c r="I30" s="50"/>
      <c r="J30" s="47"/>
      <c r="K30" s="47"/>
      <c r="L30" s="47"/>
      <c r="M30" s="126"/>
    </row>
    <row r="31" spans="1:13" s="9" customFormat="1" ht="25.5" customHeight="1">
      <c r="A31" s="123" t="s">
        <v>5</v>
      </c>
      <c r="B31" s="300" t="s">
        <v>21</v>
      </c>
      <c r="C31" s="300"/>
      <c r="D31" s="300"/>
      <c r="E31" s="300"/>
      <c r="F31" s="300"/>
      <c r="G31" s="300"/>
      <c r="H31" s="300"/>
      <c r="I31" s="300"/>
      <c r="J31" s="47"/>
      <c r="K31" s="47" t="s">
        <v>7</v>
      </c>
      <c r="L31" s="124" t="s">
        <v>22</v>
      </c>
      <c r="M31" s="126"/>
    </row>
    <row r="32" spans="1:13" s="9" customFormat="1" ht="15">
      <c r="A32" s="123"/>
      <c r="B32" s="47"/>
      <c r="C32" s="47"/>
      <c r="D32" s="47"/>
      <c r="E32" s="47"/>
      <c r="F32" s="47"/>
      <c r="G32" s="47"/>
      <c r="H32" s="47"/>
      <c r="I32" s="47"/>
      <c r="J32" s="47"/>
      <c r="K32" s="47"/>
      <c r="L32" s="47"/>
      <c r="M32" s="126"/>
    </row>
    <row r="33" spans="1:14">
      <c r="A33" s="123"/>
      <c r="B33" s="118" t="s">
        <v>23</v>
      </c>
    </row>
    <row r="34" spans="1:14" s="9" customFormat="1" ht="15">
      <c r="A34" s="123">
        <v>1</v>
      </c>
      <c r="B34" s="300" t="s">
        <v>24</v>
      </c>
      <c r="C34" s="300"/>
      <c r="D34" s="300"/>
      <c r="E34" s="300"/>
      <c r="F34" s="300"/>
      <c r="G34" s="300"/>
      <c r="H34" s="300"/>
      <c r="I34" s="300"/>
      <c r="J34" s="47"/>
      <c r="K34" s="47" t="s">
        <v>7</v>
      </c>
      <c r="L34" s="124" t="s">
        <v>14</v>
      </c>
      <c r="M34" s="125"/>
    </row>
    <row r="35" spans="1:14" s="9" customFormat="1" ht="15">
      <c r="A35" s="123"/>
      <c r="B35" s="47"/>
      <c r="C35" s="47"/>
      <c r="D35" s="47"/>
      <c r="E35" s="47"/>
      <c r="F35" s="47"/>
      <c r="G35" s="47"/>
      <c r="H35" s="47"/>
      <c r="I35" s="47"/>
      <c r="J35" s="47"/>
      <c r="K35" s="47"/>
      <c r="L35" s="124"/>
      <c r="M35" s="125"/>
    </row>
    <row r="36" spans="1:14" s="9" customFormat="1" ht="15">
      <c r="A36" s="123">
        <v>2</v>
      </c>
      <c r="B36" s="300" t="s">
        <v>25</v>
      </c>
      <c r="C36" s="300"/>
      <c r="D36" s="300"/>
      <c r="E36" s="300"/>
      <c r="F36" s="300"/>
      <c r="G36" s="300"/>
      <c r="H36" s="300"/>
      <c r="I36" s="300"/>
      <c r="J36" s="47"/>
      <c r="K36" s="47" t="s">
        <v>7</v>
      </c>
      <c r="L36" s="124" t="s">
        <v>16</v>
      </c>
      <c r="M36" s="125"/>
    </row>
    <row r="37" spans="1:14" s="9" customFormat="1" ht="15">
      <c r="A37" s="123"/>
      <c r="B37" s="47"/>
      <c r="C37" s="47"/>
      <c r="D37" s="47"/>
      <c r="E37" s="47"/>
      <c r="F37" s="47"/>
      <c r="G37" s="47"/>
      <c r="H37" s="47"/>
      <c r="I37" s="47"/>
      <c r="J37" s="47"/>
      <c r="K37" s="47"/>
      <c r="L37" s="47"/>
      <c r="M37" s="126"/>
    </row>
    <row r="38" spans="1:14" s="9" customFormat="1" ht="29.25" customHeight="1">
      <c r="A38" s="123">
        <v>3</v>
      </c>
      <c r="B38" s="300" t="s">
        <v>26</v>
      </c>
      <c r="C38" s="300"/>
      <c r="D38" s="300"/>
      <c r="E38" s="300"/>
      <c r="F38" s="300"/>
      <c r="G38" s="300"/>
      <c r="H38" s="300"/>
      <c r="I38" s="300"/>
      <c r="J38" s="47"/>
      <c r="K38" s="47" t="s">
        <v>7</v>
      </c>
      <c r="L38" s="124">
        <v>178</v>
      </c>
      <c r="M38" s="125"/>
    </row>
    <row r="39" spans="1:14" s="9" customFormat="1" ht="15">
      <c r="A39" s="123"/>
      <c r="B39" s="50"/>
      <c r="C39" s="50"/>
      <c r="D39" s="50"/>
      <c r="E39" s="50"/>
      <c r="F39" s="50"/>
      <c r="G39" s="50"/>
      <c r="H39" s="50"/>
      <c r="I39" s="50"/>
      <c r="J39" s="47"/>
      <c r="K39" s="47"/>
      <c r="L39" s="124"/>
      <c r="M39" s="125"/>
    </row>
    <row r="40" spans="1:14" s="9" customFormat="1" ht="27" customHeight="1">
      <c r="A40" s="123">
        <v>4</v>
      </c>
      <c r="B40" s="300" t="s">
        <v>27</v>
      </c>
      <c r="C40" s="300"/>
      <c r="D40" s="300"/>
      <c r="E40" s="300"/>
      <c r="F40" s="300"/>
      <c r="G40" s="300"/>
      <c r="H40" s="300"/>
      <c r="I40" s="300"/>
      <c r="J40" s="47"/>
      <c r="K40" s="47" t="s">
        <v>7</v>
      </c>
      <c r="L40" s="124">
        <v>179</v>
      </c>
      <c r="M40" s="125"/>
    </row>
    <row r="41" spans="1:14" s="9" customFormat="1" ht="15">
      <c r="A41" s="123"/>
      <c r="B41" s="47"/>
      <c r="C41" s="47"/>
      <c r="D41" s="47"/>
      <c r="E41" s="47"/>
      <c r="F41" s="47"/>
      <c r="G41" s="47"/>
      <c r="H41" s="47"/>
      <c r="I41" s="47"/>
      <c r="J41" s="47"/>
      <c r="K41" s="47"/>
      <c r="L41" s="47"/>
      <c r="M41" s="126"/>
    </row>
    <row r="42" spans="1:14" s="9" customFormat="1" ht="52.5" customHeight="1">
      <c r="A42" s="123">
        <v>5</v>
      </c>
      <c r="B42" s="300" t="s">
        <v>28</v>
      </c>
      <c r="C42" s="300"/>
      <c r="D42" s="300"/>
      <c r="E42" s="300"/>
      <c r="F42" s="300"/>
      <c r="G42" s="300"/>
      <c r="H42" s="300"/>
      <c r="I42" s="300"/>
      <c r="J42" s="47"/>
      <c r="K42" s="47" t="s">
        <v>7</v>
      </c>
      <c r="L42" s="49">
        <v>181</v>
      </c>
      <c r="M42" s="126"/>
    </row>
    <row r="43" spans="1:14" s="9" customFormat="1" ht="15">
      <c r="A43" s="123"/>
      <c r="B43" s="50"/>
      <c r="C43" s="50"/>
      <c r="D43" s="50"/>
      <c r="E43" s="50"/>
      <c r="F43" s="50"/>
      <c r="G43" s="50"/>
      <c r="H43" s="50"/>
      <c r="I43" s="50"/>
      <c r="J43" s="47"/>
      <c r="K43" s="47"/>
      <c r="L43" s="47"/>
      <c r="M43" s="126"/>
    </row>
    <row r="44" spans="1:14" s="9" customFormat="1" ht="15">
      <c r="A44" s="123" t="s">
        <v>5</v>
      </c>
      <c r="B44" s="300" t="s">
        <v>29</v>
      </c>
      <c r="C44" s="300"/>
      <c r="D44" s="300"/>
      <c r="E44" s="300"/>
      <c r="F44" s="300"/>
      <c r="G44" s="300"/>
      <c r="H44" s="300"/>
      <c r="I44" s="300"/>
      <c r="J44" s="47"/>
      <c r="K44" s="47" t="s">
        <v>9</v>
      </c>
      <c r="L44" s="47"/>
      <c r="M44" s="124" t="s">
        <v>30</v>
      </c>
      <c r="N44" s="8"/>
    </row>
    <row r="45" spans="1:14" s="9" customFormat="1" ht="15">
      <c r="A45" s="123"/>
      <c r="B45" s="47"/>
      <c r="C45" s="47"/>
      <c r="D45" s="47"/>
      <c r="E45" s="47"/>
      <c r="F45" s="47"/>
      <c r="G45" s="47"/>
      <c r="H45" s="47"/>
      <c r="I45" s="47"/>
      <c r="J45" s="47"/>
      <c r="K45" s="47"/>
      <c r="L45" s="47"/>
      <c r="M45" s="124"/>
      <c r="N45" s="8"/>
    </row>
    <row r="46" spans="1:14" s="9" customFormat="1" ht="42" customHeight="1">
      <c r="A46" s="123"/>
      <c r="B46" s="300" t="s">
        <v>228</v>
      </c>
      <c r="C46" s="300"/>
      <c r="D46" s="300"/>
      <c r="E46" s="300"/>
      <c r="F46" s="300"/>
      <c r="G46" s="300"/>
      <c r="H46" s="300"/>
      <c r="I46" s="300"/>
      <c r="J46" s="47"/>
      <c r="K46" s="47"/>
      <c r="L46" s="47"/>
      <c r="M46" s="126"/>
    </row>
    <row r="47" spans="1:14" s="9" customFormat="1" ht="15">
      <c r="A47" s="123"/>
      <c r="B47" s="50"/>
      <c r="C47" s="50"/>
      <c r="D47" s="50"/>
      <c r="E47" s="50"/>
      <c r="F47" s="50"/>
      <c r="G47" s="50"/>
      <c r="H47" s="50"/>
      <c r="I47" s="50"/>
      <c r="J47" s="47"/>
      <c r="K47" s="47"/>
      <c r="L47" s="47"/>
      <c r="M47" s="126"/>
    </row>
    <row r="48" spans="1:14">
      <c r="A48" s="118" t="s">
        <v>31</v>
      </c>
      <c r="B48" s="118"/>
    </row>
    <row r="50" spans="1:18">
      <c r="A50" s="118" t="s">
        <v>32</v>
      </c>
      <c r="B50" s="118"/>
    </row>
    <row r="51" spans="1:18">
      <c r="A51" s="118"/>
      <c r="B51" s="118"/>
    </row>
    <row r="52" spans="1:18">
      <c r="A52" s="118" t="s">
        <v>382</v>
      </c>
      <c r="B52" s="118"/>
    </row>
    <row r="53" spans="1:18">
      <c r="A53" s="47"/>
    </row>
    <row r="54" spans="1:18" ht="13.5">
      <c r="A54" s="127" t="s">
        <v>33</v>
      </c>
      <c r="B54" s="127"/>
    </row>
    <row r="56" spans="1:18" ht="80.25" customHeight="1">
      <c r="A56" s="311" t="s">
        <v>388</v>
      </c>
      <c r="B56" s="311"/>
      <c r="C56" s="311"/>
      <c r="D56" s="311"/>
      <c r="E56" s="311"/>
      <c r="F56" s="311"/>
      <c r="G56" s="311"/>
      <c r="H56" s="311"/>
      <c r="I56" s="311"/>
      <c r="L56" s="49" t="s">
        <v>34</v>
      </c>
      <c r="M56" s="47"/>
    </row>
    <row r="58" spans="1:18" ht="144" customHeight="1">
      <c r="A58" s="311" t="s">
        <v>524</v>
      </c>
      <c r="B58" s="311"/>
      <c r="C58" s="311"/>
      <c r="D58" s="311"/>
      <c r="E58" s="311"/>
      <c r="F58" s="311"/>
      <c r="G58" s="311"/>
      <c r="H58" s="311"/>
      <c r="I58" s="311"/>
      <c r="L58" s="49" t="s">
        <v>35</v>
      </c>
    </row>
    <row r="60" spans="1:18" ht="69" customHeight="1">
      <c r="A60" s="300" t="s">
        <v>523</v>
      </c>
      <c r="B60" s="300"/>
      <c r="C60" s="300"/>
      <c r="D60" s="300"/>
      <c r="E60" s="300"/>
      <c r="F60" s="300"/>
      <c r="G60" s="300"/>
      <c r="H60" s="300"/>
      <c r="I60" s="300"/>
      <c r="L60" s="49" t="s">
        <v>36</v>
      </c>
      <c r="N60" s="4"/>
      <c r="O60" s="4"/>
      <c r="P60" s="4"/>
      <c r="Q60" s="4"/>
      <c r="R60" s="4"/>
    </row>
    <row r="62" spans="1:18" ht="13.5">
      <c r="A62" s="127" t="s">
        <v>37</v>
      </c>
    </row>
    <row r="64" spans="1:18" ht="64.5" customHeight="1">
      <c r="A64" s="311" t="s">
        <v>503</v>
      </c>
      <c r="B64" s="311"/>
      <c r="C64" s="311"/>
      <c r="D64" s="311"/>
      <c r="E64" s="311"/>
      <c r="F64" s="311"/>
      <c r="G64" s="311"/>
      <c r="H64" s="311"/>
      <c r="I64" s="311"/>
      <c r="L64" s="49" t="s">
        <v>379</v>
      </c>
      <c r="M64" s="199" t="s">
        <v>502</v>
      </c>
    </row>
    <row r="65" spans="1:13" ht="13.5" thickBot="1">
      <c r="A65" s="128"/>
      <c r="B65" s="128"/>
      <c r="C65" s="128"/>
      <c r="D65" s="128"/>
      <c r="E65" s="128"/>
      <c r="F65" s="128"/>
      <c r="G65" s="128"/>
      <c r="H65" s="128"/>
      <c r="I65" s="128"/>
      <c r="M65" s="47"/>
    </row>
    <row r="66" spans="1:13" ht="15" customHeight="1">
      <c r="A66" s="170"/>
      <c r="B66" s="171"/>
      <c r="C66" s="171"/>
      <c r="D66" s="171"/>
      <c r="E66" s="171"/>
      <c r="F66" s="171"/>
      <c r="G66" s="171"/>
      <c r="H66" s="171"/>
      <c r="I66" s="172"/>
      <c r="M66" s="47"/>
    </row>
    <row r="67" spans="1:13">
      <c r="A67" s="173" t="s">
        <v>38</v>
      </c>
      <c r="B67" s="174"/>
      <c r="C67" s="174"/>
      <c r="D67" s="175">
        <f>VLOOKUP($A$1,'EGOP Valuation Results'!$A:$CK,3,FALSE)</f>
        <v>0.1714</v>
      </c>
      <c r="E67" s="174"/>
      <c r="F67" s="174"/>
      <c r="G67" s="174"/>
      <c r="H67" s="174"/>
      <c r="I67" s="176"/>
      <c r="M67" s="47"/>
    </row>
    <row r="68" spans="1:13">
      <c r="A68" s="173" t="s">
        <v>39</v>
      </c>
      <c r="B68" s="174"/>
      <c r="C68" s="174"/>
      <c r="D68" s="175">
        <f>VLOOKUP($A$1,'EGOP Valuation Results'!$A:$CK,2,FALSE)</f>
        <v>0.15920000000000001</v>
      </c>
      <c r="E68" s="174"/>
      <c r="F68" s="174"/>
      <c r="G68" s="174"/>
      <c r="H68" s="174"/>
      <c r="I68" s="176"/>
      <c r="M68" s="47"/>
    </row>
    <row r="69" spans="1:13">
      <c r="A69" s="173" t="s">
        <v>40</v>
      </c>
      <c r="B69" s="174"/>
      <c r="C69" s="174"/>
      <c r="D69" s="177">
        <f>D68-D67</f>
        <v>-1.2199999999999989E-2</v>
      </c>
      <c r="E69" s="174"/>
      <c r="F69" s="174"/>
      <c r="G69" s="174"/>
      <c r="H69" s="174"/>
      <c r="I69" s="176"/>
      <c r="M69" s="47"/>
    </row>
    <row r="70" spans="1:13" ht="26.25" thickBot="1">
      <c r="A70" s="178" t="s">
        <v>397</v>
      </c>
      <c r="B70" s="179"/>
      <c r="C70" s="179"/>
      <c r="D70" s="180">
        <f>VLOOKUP($A$1,'EGOP Valuation Results'!$A:$CK,16,FALSE)/1000</f>
        <v>237462.67199999999</v>
      </c>
      <c r="E70" s="179"/>
      <c r="F70" s="179"/>
      <c r="G70" s="179"/>
      <c r="H70" s="179"/>
      <c r="I70" s="181"/>
      <c r="M70" s="47"/>
    </row>
    <row r="72" spans="1:13" ht="34.5" customHeight="1">
      <c r="A72" s="300" t="s">
        <v>455</v>
      </c>
      <c r="B72" s="300"/>
      <c r="C72" s="300"/>
      <c r="D72" s="300"/>
      <c r="E72" s="300"/>
      <c r="F72" s="300"/>
      <c r="G72" s="300"/>
      <c r="H72" s="300"/>
      <c r="I72" s="300"/>
      <c r="J72" s="48"/>
      <c r="L72" s="49">
        <v>188</v>
      </c>
      <c r="M72" s="47"/>
    </row>
    <row r="73" spans="1:13">
      <c r="A73" s="47"/>
      <c r="J73" s="48"/>
      <c r="M73" s="47"/>
    </row>
    <row r="74" spans="1:13">
      <c r="A74" s="47"/>
      <c r="B74" s="47" t="s">
        <v>41</v>
      </c>
      <c r="E74" s="312">
        <v>2.2499999999999999E-2</v>
      </c>
      <c r="F74" s="312"/>
      <c r="G74" s="312"/>
      <c r="H74" s="312"/>
      <c r="J74" s="48"/>
      <c r="M74" s="47" t="s">
        <v>405</v>
      </c>
    </row>
    <row r="75" spans="1:13" ht="26.25" customHeight="1">
      <c r="A75" s="47"/>
      <c r="B75" s="47" t="s">
        <v>43</v>
      </c>
      <c r="E75" s="313" t="s">
        <v>44</v>
      </c>
      <c r="F75" s="313"/>
      <c r="G75" s="313"/>
      <c r="H75" s="313"/>
      <c r="J75" s="48"/>
      <c r="M75" s="47" t="s">
        <v>405</v>
      </c>
    </row>
    <row r="76" spans="1:13" hidden="1">
      <c r="A76" s="47"/>
      <c r="B76" s="47" t="s">
        <v>46</v>
      </c>
      <c r="E76" s="312" t="s">
        <v>47</v>
      </c>
      <c r="F76" s="312"/>
      <c r="G76" s="312"/>
      <c r="H76" s="312"/>
      <c r="J76" s="48"/>
      <c r="M76" s="47"/>
    </row>
    <row r="77" spans="1:13" ht="40.5" customHeight="1">
      <c r="A77" s="47"/>
      <c r="B77" s="122" t="s">
        <v>48</v>
      </c>
      <c r="E77" s="314" t="s">
        <v>504</v>
      </c>
      <c r="F77" s="314"/>
      <c r="G77" s="314"/>
      <c r="H77" s="314"/>
      <c r="J77" s="48"/>
      <c r="M77" s="47" t="s">
        <v>405</v>
      </c>
    </row>
    <row r="78" spans="1:13" ht="64.5" customHeight="1">
      <c r="A78" s="47"/>
      <c r="B78" s="314" t="s">
        <v>50</v>
      </c>
      <c r="C78" s="314"/>
      <c r="D78" s="314"/>
      <c r="E78" s="300" t="s">
        <v>51</v>
      </c>
      <c r="F78" s="300"/>
      <c r="G78" s="300"/>
      <c r="H78" s="300"/>
      <c r="J78" s="48"/>
      <c r="M78" s="47" t="s">
        <v>406</v>
      </c>
    </row>
    <row r="79" spans="1:13">
      <c r="A79" s="47"/>
      <c r="J79" s="48"/>
    </row>
    <row r="80" spans="1:13">
      <c r="A80" s="47"/>
      <c r="J80" s="48"/>
    </row>
    <row r="81" spans="1:13" ht="108.75" customHeight="1">
      <c r="A81" s="300" t="s">
        <v>505</v>
      </c>
      <c r="B81" s="300"/>
      <c r="C81" s="300"/>
      <c r="D81" s="300"/>
      <c r="E81" s="300"/>
      <c r="F81" s="300"/>
      <c r="G81" s="300"/>
      <c r="H81" s="300"/>
      <c r="I81" s="300"/>
      <c r="J81" s="48"/>
      <c r="L81" s="49">
        <v>188</v>
      </c>
      <c r="M81" s="50" t="s">
        <v>407</v>
      </c>
    </row>
    <row r="82" spans="1:13">
      <c r="A82" s="47"/>
      <c r="J82" s="48"/>
    </row>
    <row r="83" spans="1:13" ht="40.5" hidden="1" customHeight="1">
      <c r="A83" s="300"/>
      <c r="B83" s="300"/>
      <c r="C83" s="300"/>
      <c r="D83" s="300"/>
      <c r="E83" s="300"/>
      <c r="F83" s="300"/>
      <c r="G83" s="300"/>
      <c r="H83" s="300"/>
      <c r="I83" s="300"/>
      <c r="J83" s="48"/>
      <c r="L83" s="49">
        <v>188</v>
      </c>
    </row>
    <row r="84" spans="1:13" hidden="1">
      <c r="A84" s="47"/>
      <c r="J84" s="48"/>
    </row>
    <row r="85" spans="1:13" ht="42.75" customHeight="1">
      <c r="A85" s="300" t="s">
        <v>506</v>
      </c>
      <c r="B85" s="300"/>
      <c r="C85" s="300"/>
      <c r="D85" s="300"/>
      <c r="E85" s="300"/>
      <c r="F85" s="300"/>
      <c r="G85" s="300"/>
      <c r="H85" s="300"/>
      <c r="I85" s="300"/>
      <c r="J85" s="48"/>
      <c r="L85" s="49">
        <v>188</v>
      </c>
      <c r="M85" s="199" t="s">
        <v>408</v>
      </c>
    </row>
    <row r="86" spans="1:13">
      <c r="A86" s="47"/>
      <c r="J86" s="48"/>
    </row>
    <row r="87" spans="1:13" ht="51.75" customHeight="1">
      <c r="A87" s="300" t="s">
        <v>507</v>
      </c>
      <c r="B87" s="300"/>
      <c r="C87" s="300"/>
      <c r="D87" s="300"/>
      <c r="E87" s="300"/>
      <c r="F87" s="300"/>
      <c r="G87" s="300"/>
      <c r="H87" s="300"/>
      <c r="I87" s="300"/>
      <c r="J87" s="48"/>
      <c r="L87" s="49" t="s">
        <v>55</v>
      </c>
      <c r="M87" s="47" t="s">
        <v>405</v>
      </c>
    </row>
    <row r="88" spans="1:13">
      <c r="A88" s="47"/>
      <c r="J88" s="48"/>
    </row>
    <row r="89" spans="1:13" ht="30.75" hidden="1" customHeight="1">
      <c r="A89" s="300" t="s">
        <v>380</v>
      </c>
      <c r="B89" s="300"/>
      <c r="C89" s="300"/>
      <c r="D89" s="300"/>
      <c r="E89" s="300"/>
      <c r="F89" s="300"/>
      <c r="G89" s="300"/>
      <c r="H89" s="300"/>
      <c r="I89" s="300"/>
      <c r="J89" s="48"/>
      <c r="L89" s="49" t="s">
        <v>57</v>
      </c>
    </row>
    <row r="90" spans="1:13" hidden="1">
      <c r="A90" s="47"/>
      <c r="J90" s="48"/>
    </row>
    <row r="91" spans="1:13" ht="68.25" customHeight="1">
      <c r="A91" s="300" t="s">
        <v>508</v>
      </c>
      <c r="B91" s="300"/>
      <c r="C91" s="300"/>
      <c r="D91" s="300"/>
      <c r="E91" s="300"/>
      <c r="F91" s="300"/>
      <c r="G91" s="300"/>
      <c r="H91" s="300"/>
      <c r="I91" s="300"/>
      <c r="J91" s="48"/>
      <c r="L91" s="49" t="s">
        <v>58</v>
      </c>
    </row>
    <row r="92" spans="1:13">
      <c r="A92" s="50"/>
      <c r="B92" s="50"/>
      <c r="C92" s="50"/>
      <c r="D92" s="50"/>
      <c r="E92" s="50"/>
      <c r="F92" s="50"/>
      <c r="G92" s="50"/>
      <c r="H92" s="50"/>
      <c r="I92" s="50"/>
      <c r="J92" s="48"/>
    </row>
    <row r="93" spans="1:13" ht="45" customHeight="1">
      <c r="A93" s="300" t="s">
        <v>456</v>
      </c>
      <c r="B93" s="300"/>
      <c r="C93" s="300"/>
      <c r="D93" s="300"/>
      <c r="E93" s="300"/>
      <c r="F93" s="300"/>
      <c r="G93" s="300"/>
      <c r="H93" s="300"/>
      <c r="I93" s="301"/>
      <c r="J93" s="48"/>
      <c r="L93" s="49" t="s">
        <v>59</v>
      </c>
      <c r="M93" s="199" t="s">
        <v>512</v>
      </c>
    </row>
    <row r="94" spans="1:13" ht="6.75" customHeight="1">
      <c r="A94" s="47"/>
      <c r="J94" s="48"/>
    </row>
    <row r="95" spans="1:13" ht="26.25" customHeight="1">
      <c r="A95" s="47"/>
      <c r="D95" s="309" t="s">
        <v>458</v>
      </c>
      <c r="E95" s="310"/>
      <c r="F95" s="309" t="s">
        <v>457</v>
      </c>
      <c r="G95" s="310"/>
      <c r="H95" s="309" t="s">
        <v>459</v>
      </c>
      <c r="I95" s="310"/>
      <c r="J95" s="48"/>
    </row>
    <row r="96" spans="1:13" ht="29.25" customHeight="1">
      <c r="A96" s="300" t="s">
        <v>64</v>
      </c>
      <c r="B96" s="300"/>
      <c r="C96" s="300"/>
      <c r="D96" s="131" t="s">
        <v>65</v>
      </c>
      <c r="E96" s="132">
        <f>VLOOKUP($A$1,'EGOP Valuation Results'!$A:$CK,29,FALSE)/1000</f>
        <v>253343.72200000001</v>
      </c>
      <c r="F96" s="131" t="s">
        <v>65</v>
      </c>
      <c r="G96" s="132">
        <f>VLOOKUP($A$1,'EGOP Valuation Results'!$A:$CK,16,FALSE)/1000</f>
        <v>237462.67199999999</v>
      </c>
      <c r="H96" s="131" t="s">
        <v>65</v>
      </c>
      <c r="I96" s="132">
        <f>VLOOKUP($A$1,'EGOP Valuation Results'!$A:$CK,30,FALSE)/1000</f>
        <v>222517.351</v>
      </c>
      <c r="J96" s="48"/>
    </row>
    <row r="97" spans="1:13">
      <c r="A97" s="47"/>
      <c r="E97" s="133"/>
      <c r="G97" s="133"/>
      <c r="I97" s="133"/>
      <c r="J97" s="48"/>
    </row>
    <row r="98" spans="1:13" ht="52.5" customHeight="1">
      <c r="A98" s="300" t="s">
        <v>460</v>
      </c>
      <c r="B98" s="300"/>
      <c r="C98" s="300"/>
      <c r="D98" s="300"/>
      <c r="E98" s="300"/>
      <c r="F98" s="300"/>
      <c r="G98" s="300"/>
      <c r="H98" s="300"/>
      <c r="I98" s="301"/>
      <c r="J98" s="48"/>
      <c r="L98" s="49" t="s">
        <v>66</v>
      </c>
      <c r="M98" s="199" t="s">
        <v>513</v>
      </c>
    </row>
    <row r="99" spans="1:13">
      <c r="A99" s="47"/>
      <c r="J99" s="48"/>
    </row>
    <row r="100" spans="1:13" ht="50.25" customHeight="1">
      <c r="A100" s="47"/>
      <c r="D100" s="309" t="s">
        <v>510</v>
      </c>
      <c r="E100" s="310"/>
      <c r="F100" s="309" t="s">
        <v>509</v>
      </c>
      <c r="G100" s="310"/>
      <c r="H100" s="309" t="s">
        <v>511</v>
      </c>
      <c r="I100" s="310"/>
      <c r="J100" s="48"/>
    </row>
    <row r="101" spans="1:13" ht="29.25" customHeight="1">
      <c r="A101" s="300" t="s">
        <v>64</v>
      </c>
      <c r="B101" s="300"/>
      <c r="C101" s="300"/>
      <c r="D101" s="131" t="s">
        <v>65</v>
      </c>
      <c r="E101" s="132">
        <f>VLOOKUP($A$1,'EGOP Valuation Results'!$A:$CK,31,FALSE)/1000</f>
        <v>214464.24100000001</v>
      </c>
      <c r="F101" s="131" t="s">
        <v>65</v>
      </c>
      <c r="G101" s="132">
        <f>VLOOKUP($A$1,'EGOP Valuation Results'!$A:$CK,16,FALSE)/1000</f>
        <v>237462.67199999999</v>
      </c>
      <c r="H101" s="131" t="s">
        <v>65</v>
      </c>
      <c r="I101" s="132">
        <f>VLOOKUP($A$1,'EGOP Valuation Results'!$A:$CK,32,FALSE)/1000</f>
        <v>264353.12800000003</v>
      </c>
      <c r="J101" s="48"/>
    </row>
    <row r="102" spans="1:13">
      <c r="A102" s="47"/>
      <c r="J102" s="48"/>
    </row>
    <row r="103" spans="1:13">
      <c r="A103" s="47"/>
      <c r="J103" s="48"/>
    </row>
    <row r="104" spans="1:13" ht="13.5">
      <c r="A104" s="127" t="s">
        <v>71</v>
      </c>
      <c r="J104" s="48"/>
    </row>
    <row r="105" spans="1:13">
      <c r="A105" s="47"/>
      <c r="J105" s="48"/>
    </row>
    <row r="106" spans="1:13" ht="17.25" customHeight="1">
      <c r="A106" s="300" t="s">
        <v>461</v>
      </c>
      <c r="B106" s="300"/>
      <c r="C106" s="300"/>
      <c r="D106" s="300"/>
      <c r="E106" s="300"/>
      <c r="F106" s="300"/>
      <c r="G106" s="300"/>
      <c r="H106" s="300"/>
      <c r="I106" s="300"/>
      <c r="J106" s="48"/>
      <c r="L106" s="49" t="s">
        <v>72</v>
      </c>
      <c r="M106" s="200" t="s">
        <v>514</v>
      </c>
    </row>
    <row r="107" spans="1:13" ht="13.5" thickBot="1">
      <c r="A107" s="128"/>
      <c r="B107" s="128"/>
      <c r="C107" s="128"/>
      <c r="D107" s="130"/>
      <c r="E107" s="128"/>
      <c r="F107" s="128"/>
      <c r="G107" s="128"/>
      <c r="H107" s="128"/>
      <c r="I107" s="128"/>
      <c r="M107" s="47"/>
    </row>
    <row r="108" spans="1:13" ht="51.75" thickBot="1">
      <c r="A108" s="182" t="s">
        <v>398</v>
      </c>
      <c r="B108" s="183"/>
      <c r="C108" s="183"/>
      <c r="D108" s="184">
        <f>VLOOKUP($A$1,'EGOP Valuation Results'!$A:$CK,63,FALSE)/1000</f>
        <v>20470.973000000002</v>
      </c>
      <c r="E108" s="183"/>
      <c r="F108" s="183"/>
      <c r="G108" s="183"/>
      <c r="H108" s="183"/>
      <c r="I108" s="185"/>
      <c r="M108" s="262" t="s">
        <v>516</v>
      </c>
    </row>
    <row r="109" spans="1:13">
      <c r="A109" s="47"/>
      <c r="J109" s="48"/>
    </row>
    <row r="110" spans="1:13" ht="27" customHeight="1">
      <c r="A110" s="300" t="s">
        <v>462</v>
      </c>
      <c r="B110" s="300"/>
      <c r="C110" s="300"/>
      <c r="D110" s="300"/>
      <c r="E110" s="300"/>
      <c r="F110" s="300"/>
      <c r="G110" s="300"/>
      <c r="H110" s="300"/>
      <c r="I110" s="300"/>
      <c r="J110" s="48"/>
      <c r="L110" s="49" t="s">
        <v>75</v>
      </c>
    </row>
    <row r="111" spans="1:13">
      <c r="A111" s="50"/>
      <c r="B111" s="50"/>
      <c r="C111" s="50"/>
      <c r="D111" s="50"/>
      <c r="E111" s="50"/>
      <c r="F111" s="50"/>
      <c r="G111" s="50"/>
      <c r="H111" s="50"/>
      <c r="I111" s="50"/>
      <c r="J111" s="48"/>
    </row>
    <row r="112" spans="1:13">
      <c r="A112" s="307" t="s">
        <v>399</v>
      </c>
      <c r="B112" s="307"/>
      <c r="C112" s="50"/>
      <c r="D112" s="50"/>
      <c r="E112" s="50"/>
      <c r="F112" s="50"/>
      <c r="G112" s="50"/>
      <c r="H112" s="50"/>
      <c r="I112" s="50"/>
      <c r="J112" s="48"/>
    </row>
    <row r="113" spans="1:13" ht="53.25" customHeight="1">
      <c r="A113" s="50"/>
      <c r="B113" s="50"/>
      <c r="C113" s="50"/>
      <c r="D113" s="50"/>
      <c r="E113" s="50"/>
      <c r="F113" s="50"/>
      <c r="G113" s="134" t="s">
        <v>76</v>
      </c>
      <c r="H113" s="50"/>
      <c r="I113" s="134" t="s">
        <v>77</v>
      </c>
      <c r="J113" s="48"/>
    </row>
    <row r="114" spans="1:13">
      <c r="A114" s="135" t="s">
        <v>78</v>
      </c>
      <c r="B114" s="50"/>
      <c r="C114" s="50"/>
      <c r="D114" s="50"/>
      <c r="E114" s="50"/>
      <c r="F114" s="50"/>
      <c r="G114" s="275">
        <f>VLOOKUP($A$1,'EGOP Valuation Results'!$A:$CK,67,FALSE)/1000</f>
        <v>0</v>
      </c>
      <c r="H114" s="136"/>
      <c r="I114" s="275">
        <f>VLOOKUP($A$1,'EGOP Valuation Results'!$A:$CK,68,FALSE)/1000</f>
        <v>8488.1470000000008</v>
      </c>
      <c r="J114" s="48"/>
      <c r="L114" s="49" t="s">
        <v>79</v>
      </c>
    </row>
    <row r="115" spans="1:13" ht="15" customHeight="1">
      <c r="A115" s="135" t="s">
        <v>80</v>
      </c>
      <c r="B115" s="50"/>
      <c r="C115" s="50"/>
      <c r="D115" s="50"/>
      <c r="E115" s="50"/>
      <c r="F115" s="50"/>
      <c r="G115" s="132">
        <f>VLOOKUP($A$1,'EGOP Valuation Results'!$A:$CK,69,FALSE)/1000</f>
        <v>10459.069</v>
      </c>
      <c r="H115" s="137"/>
      <c r="I115" s="132">
        <f>VLOOKUP($A$1,'EGOP Valuation Results'!$A:$CK,70,FALSE)/1000</f>
        <v>7580.2510000000002</v>
      </c>
      <c r="J115" s="48"/>
      <c r="L115" s="49" t="s">
        <v>81</v>
      </c>
      <c r="M115" s="200" t="s">
        <v>515</v>
      </c>
    </row>
    <row r="116" spans="1:13" ht="40.5" customHeight="1">
      <c r="A116" s="308" t="s">
        <v>82</v>
      </c>
      <c r="B116" s="308"/>
      <c r="C116" s="308"/>
      <c r="D116" s="308"/>
      <c r="E116" s="308"/>
      <c r="F116" s="50"/>
      <c r="G116" s="132">
        <f>(VLOOKUP($A$1,'EGOP Valuation Results'!$A:$CK,72,FALSE)/1000)</f>
        <v>13932.478999999999</v>
      </c>
      <c r="H116" s="137"/>
      <c r="I116" s="132">
        <f>VLOOKUP($A$1,'EGOP Valuation Results'!$A:$CK,73,FALSE)/1000</f>
        <v>0</v>
      </c>
      <c r="J116" s="48"/>
      <c r="L116" s="49" t="s">
        <v>83</v>
      </c>
    </row>
    <row r="117" spans="1:13">
      <c r="A117" s="135" t="s">
        <v>519</v>
      </c>
      <c r="B117" s="50"/>
      <c r="C117" s="50"/>
      <c r="D117" s="50"/>
      <c r="E117" s="50"/>
      <c r="F117" s="50"/>
      <c r="G117" s="138">
        <f>VLOOKUP(A1,'Payment Subsequent Information'!A:F,5,FALSE)/1000</f>
        <v>19663.867169999998</v>
      </c>
      <c r="H117" s="137"/>
      <c r="I117" s="139"/>
      <c r="J117" s="48"/>
      <c r="L117" s="49" t="s">
        <v>86</v>
      </c>
      <c r="M117" s="50" t="s">
        <v>410</v>
      </c>
    </row>
    <row r="118" spans="1:13" ht="13.5" thickBot="1">
      <c r="A118" s="50"/>
      <c r="B118" s="50" t="s">
        <v>87</v>
      </c>
      <c r="C118" s="50"/>
      <c r="D118" s="50"/>
      <c r="E118" s="50"/>
      <c r="F118" s="50"/>
      <c r="G118" s="140">
        <f>SUM(G114:G117)</f>
        <v>44055.415169999993</v>
      </c>
      <c r="H118" s="141"/>
      <c r="I118" s="140">
        <f>SUM(I114:I117)</f>
        <v>16068.398000000001</v>
      </c>
      <c r="J118" s="48"/>
      <c r="M118" s="50" t="s">
        <v>518</v>
      </c>
    </row>
    <row r="119" spans="1:13" ht="13.5" thickTop="1">
      <c r="A119" s="50"/>
      <c r="B119" s="50"/>
      <c r="C119" s="50"/>
      <c r="D119" s="50"/>
      <c r="E119" s="50"/>
      <c r="F119" s="50"/>
      <c r="G119" s="50"/>
      <c r="H119" s="50"/>
      <c r="I119" s="50"/>
      <c r="J119" s="48"/>
    </row>
    <row r="120" spans="1:13" ht="26.25" customHeight="1">
      <c r="A120" s="300" t="s">
        <v>520</v>
      </c>
      <c r="B120" s="300"/>
      <c r="C120" s="300"/>
      <c r="D120" s="300"/>
      <c r="E120" s="300"/>
      <c r="F120" s="300"/>
      <c r="G120" s="300"/>
      <c r="H120" s="300"/>
      <c r="I120" s="300"/>
      <c r="J120" s="48"/>
      <c r="L120" s="49" t="s">
        <v>89</v>
      </c>
    </row>
    <row r="121" spans="1:13">
      <c r="A121" s="50"/>
      <c r="B121" s="50"/>
      <c r="C121" s="50"/>
      <c r="D121" s="50"/>
      <c r="E121" s="50"/>
      <c r="F121" s="50"/>
      <c r="G121" s="50"/>
      <c r="H121" s="50"/>
      <c r="I121" s="50"/>
      <c r="J121" s="48"/>
    </row>
    <row r="122" spans="1:13" ht="25.5" customHeight="1">
      <c r="A122" s="300" t="s">
        <v>389</v>
      </c>
      <c r="B122" s="300"/>
      <c r="C122" s="300"/>
      <c r="D122" s="300"/>
      <c r="E122" s="300"/>
      <c r="F122" s="300"/>
      <c r="G122" s="300"/>
      <c r="H122" s="300"/>
      <c r="I122" s="300"/>
      <c r="J122" s="48"/>
      <c r="L122" s="49" t="s">
        <v>91</v>
      </c>
      <c r="M122" s="200" t="s">
        <v>521</v>
      </c>
    </row>
    <row r="123" spans="1:13">
      <c r="A123" s="50"/>
      <c r="B123" s="50"/>
      <c r="C123" s="50"/>
      <c r="D123" s="50"/>
      <c r="E123" s="50"/>
      <c r="F123" s="50"/>
      <c r="G123" s="50"/>
      <c r="H123" s="50"/>
      <c r="I123" s="50"/>
      <c r="J123" s="48"/>
    </row>
    <row r="124" spans="1:13">
      <c r="A124" s="307" t="s">
        <v>399</v>
      </c>
      <c r="B124" s="307"/>
      <c r="C124" s="50"/>
      <c r="D124" s="50"/>
      <c r="E124" s="50"/>
      <c r="F124" s="50"/>
      <c r="G124" s="50"/>
      <c r="H124" s="50"/>
      <c r="I124" s="50"/>
      <c r="J124" s="48"/>
    </row>
    <row r="125" spans="1:13">
      <c r="A125" s="50"/>
      <c r="B125" s="50"/>
      <c r="C125" s="50"/>
      <c r="D125" s="50"/>
      <c r="E125" s="50"/>
      <c r="F125" s="50"/>
      <c r="G125" s="50"/>
      <c r="H125" s="50"/>
      <c r="I125" s="50"/>
      <c r="J125" s="48"/>
    </row>
    <row r="126" spans="1:13">
      <c r="A126" s="142" t="s">
        <v>92</v>
      </c>
      <c r="B126" s="50"/>
      <c r="C126" s="50"/>
      <c r="D126" s="50"/>
      <c r="E126" s="50"/>
      <c r="F126" s="50"/>
      <c r="G126" s="50"/>
      <c r="H126" s="50"/>
      <c r="I126" s="50"/>
      <c r="J126" s="48"/>
    </row>
    <row r="127" spans="1:13">
      <c r="A127" s="142"/>
      <c r="B127" s="50">
        <v>2020</v>
      </c>
      <c r="C127" s="50"/>
      <c r="D127" s="50"/>
      <c r="E127" s="50"/>
      <c r="F127" s="143">
        <f>VLOOKUP($A$1,'EGOP Valuation Results'!$A:$CK,75,FALSE)/1000</f>
        <v>1075.3610000000001</v>
      </c>
      <c r="G127" s="50"/>
      <c r="H127" s="50"/>
      <c r="I127" s="50"/>
      <c r="J127" s="48"/>
      <c r="M127" s="300" t="s">
        <v>517</v>
      </c>
    </row>
    <row r="128" spans="1:13">
      <c r="A128" s="142"/>
      <c r="B128" s="50">
        <v>2021</v>
      </c>
      <c r="C128" s="50"/>
      <c r="D128" s="50"/>
      <c r="E128" s="50"/>
      <c r="F128" s="132">
        <f>VLOOKUP($A$1,'EGOP Valuation Results'!$A:$CK,76,FALSE)/1000</f>
        <v>1075.3610000000001</v>
      </c>
      <c r="G128" s="50"/>
      <c r="H128" s="50"/>
      <c r="I128" s="50"/>
      <c r="J128" s="48"/>
      <c r="M128" s="300"/>
    </row>
    <row r="129" spans="1:13">
      <c r="A129" s="142"/>
      <c r="B129" s="50">
        <v>2022</v>
      </c>
      <c r="C129" s="50"/>
      <c r="D129" s="50"/>
      <c r="E129" s="50"/>
      <c r="F129" s="132">
        <f>VLOOKUP($A$1,'EGOP Valuation Results'!$A:$CK,77,FALSE)/1000</f>
        <v>1075.3610000000001</v>
      </c>
      <c r="G129" s="50"/>
      <c r="H129" s="50"/>
      <c r="I129" s="50"/>
      <c r="J129" s="48"/>
      <c r="M129" s="300"/>
    </row>
    <row r="130" spans="1:13">
      <c r="A130" s="142"/>
      <c r="B130" s="50">
        <v>2023</v>
      </c>
      <c r="C130" s="50"/>
      <c r="D130" s="50"/>
      <c r="E130" s="50"/>
      <c r="F130" s="132">
        <f>VLOOKUP($A$1,'EGOP Valuation Results'!$A:$CK,78,FALSE)/1000</f>
        <v>1075.3610000000001</v>
      </c>
      <c r="G130" s="50"/>
      <c r="H130" s="50"/>
      <c r="I130" s="50"/>
      <c r="J130" s="48"/>
      <c r="M130" s="300"/>
    </row>
    <row r="131" spans="1:13">
      <c r="A131" s="142"/>
      <c r="B131" s="50">
        <v>2024</v>
      </c>
      <c r="C131" s="50"/>
      <c r="D131" s="50"/>
      <c r="E131" s="50"/>
      <c r="F131" s="132">
        <f>VLOOKUP($A$1,'EGOP Valuation Results'!$A:$CK,79,FALSE)/1000</f>
        <v>1075.3610000000001</v>
      </c>
      <c r="G131" s="50"/>
      <c r="H131" s="50"/>
      <c r="I131" s="50"/>
      <c r="J131" s="48"/>
      <c r="M131" s="300"/>
    </row>
    <row r="132" spans="1:13">
      <c r="A132" s="142"/>
      <c r="B132" s="50" t="s">
        <v>93</v>
      </c>
      <c r="C132" s="50"/>
      <c r="D132" s="50"/>
      <c r="E132" s="50"/>
      <c r="F132" s="132">
        <f>VLOOKUP($A$1,'EGOP Valuation Results'!$A:$CK,80,FALSE)/1000</f>
        <v>2946.346</v>
      </c>
      <c r="G132" s="50"/>
      <c r="H132" s="50"/>
      <c r="I132" s="50"/>
      <c r="J132" s="48"/>
    </row>
    <row r="133" spans="1:13">
      <c r="A133" s="142"/>
      <c r="B133" s="50"/>
      <c r="C133" s="50"/>
      <c r="D133" s="50"/>
      <c r="E133" s="50"/>
      <c r="F133" s="137"/>
      <c r="G133" s="50"/>
      <c r="H133" s="50"/>
      <c r="I133" s="50"/>
      <c r="J133" s="48"/>
    </row>
    <row r="134" spans="1:13" ht="17.25" customHeight="1">
      <c r="A134" s="300" t="s">
        <v>94</v>
      </c>
      <c r="B134" s="300"/>
      <c r="C134" s="300"/>
      <c r="D134" s="300"/>
      <c r="E134" s="300"/>
      <c r="F134" s="300"/>
      <c r="G134" s="300"/>
      <c r="H134" s="300"/>
      <c r="I134" s="300"/>
      <c r="J134" s="48"/>
      <c r="M134" s="262"/>
    </row>
    <row r="135" spans="1:13">
      <c r="A135" s="50"/>
      <c r="B135" s="50"/>
      <c r="C135" s="50"/>
      <c r="D135" s="50"/>
      <c r="E135" s="50"/>
      <c r="F135" s="50"/>
      <c r="G135" s="50"/>
      <c r="H135" s="50"/>
      <c r="I135" s="50"/>
      <c r="J135" s="48"/>
    </row>
    <row r="136" spans="1:13">
      <c r="A136" s="304" t="s">
        <v>95</v>
      </c>
      <c r="B136" s="304"/>
      <c r="C136" s="304"/>
      <c r="D136" s="304"/>
      <c r="E136" s="304"/>
      <c r="F136" s="304"/>
      <c r="G136" s="304"/>
      <c r="H136" s="304"/>
      <c r="I136" s="305"/>
      <c r="J136" s="48"/>
      <c r="K136" s="47" t="s">
        <v>96</v>
      </c>
    </row>
    <row r="137" spans="1:13">
      <c r="A137" s="144"/>
      <c r="B137" s="144"/>
      <c r="C137" s="144"/>
      <c r="D137" s="144"/>
      <c r="E137" s="144"/>
      <c r="F137" s="144"/>
      <c r="G137" s="144"/>
      <c r="H137" s="144"/>
      <c r="I137" s="145"/>
      <c r="J137" s="48"/>
    </row>
    <row r="138" spans="1:13">
      <c r="A138" s="303" t="s">
        <v>97</v>
      </c>
      <c r="B138" s="303"/>
      <c r="C138" s="303"/>
      <c r="D138" s="303"/>
      <c r="E138" s="303"/>
      <c r="F138" s="303"/>
      <c r="G138" s="303"/>
      <c r="H138" s="303"/>
      <c r="I138" s="306"/>
      <c r="J138" s="48"/>
    </row>
    <row r="139" spans="1:13" ht="24" customHeight="1">
      <c r="A139" s="303" t="s">
        <v>465</v>
      </c>
      <c r="B139" s="304"/>
      <c r="C139" s="304"/>
      <c r="D139" s="304"/>
      <c r="E139" s="304"/>
      <c r="F139" s="304"/>
      <c r="G139" s="304"/>
      <c r="H139" s="304"/>
      <c r="I139" s="305"/>
      <c r="J139" s="48"/>
    </row>
    <row r="140" spans="1:13">
      <c r="A140" s="118" t="s">
        <v>381</v>
      </c>
      <c r="J140" s="48"/>
    </row>
    <row r="141" spans="1:13">
      <c r="A141" s="47"/>
      <c r="E141" s="146">
        <v>2018</v>
      </c>
      <c r="F141" s="208">
        <v>2019</v>
      </c>
      <c r="G141" s="145"/>
      <c r="H141" s="145"/>
      <c r="I141" s="145"/>
      <c r="J141" s="48"/>
    </row>
    <row r="142" spans="1:13">
      <c r="A142" s="118"/>
      <c r="C142" s="145"/>
      <c r="D142" s="145"/>
      <c r="E142" s="145"/>
      <c r="F142" s="207"/>
      <c r="G142" s="145"/>
      <c r="H142" s="145"/>
      <c r="I142" s="145"/>
      <c r="J142" s="145"/>
      <c r="K142" s="145"/>
      <c r="L142" s="147"/>
    </row>
    <row r="143" spans="1:13" ht="12.75" customHeight="1">
      <c r="A143" s="300" t="s">
        <v>99</v>
      </c>
      <c r="B143" s="300"/>
      <c r="C143" s="300"/>
      <c r="D143" s="300"/>
      <c r="E143" s="129">
        <f>VLOOKUP($A$1,'EGOP Prop Share History'!A1:N53,2,FALSE)</f>
        <v>0.15922879164000001</v>
      </c>
      <c r="F143" s="129">
        <f>VLOOKUP($A$1,'EGOP Prop Share History'!A1:N53,3,FALSE)</f>
        <v>0.1714</v>
      </c>
      <c r="G143" s="148"/>
      <c r="H143" s="148"/>
      <c r="I143" s="148"/>
      <c r="J143" s="149"/>
      <c r="K143" s="150"/>
      <c r="L143" s="49" t="s">
        <v>100</v>
      </c>
      <c r="M143" s="200" t="s">
        <v>409</v>
      </c>
    </row>
    <row r="144" spans="1:13">
      <c r="A144" s="300" t="s">
        <v>101</v>
      </c>
      <c r="B144" s="300"/>
      <c r="C144" s="300"/>
      <c r="D144" s="300"/>
      <c r="E144" s="143">
        <f>VLOOKUP($A$1,'EGOP Prop Share History'!A1:N53,9,FALSE)/1000</f>
        <v>213771.13099999999</v>
      </c>
      <c r="F144" s="143">
        <f>VLOOKUP($A$1,'EGOP Prop Share History'!A1:N53,10,FALSE)/1000</f>
        <v>237462.67199999999</v>
      </c>
      <c r="G144" s="149"/>
      <c r="H144" s="149"/>
      <c r="I144" s="149"/>
      <c r="J144" s="48"/>
      <c r="L144" s="49" t="s">
        <v>102</v>
      </c>
      <c r="M144" s="50" t="s">
        <v>542</v>
      </c>
    </row>
    <row r="145" spans="1:14">
      <c r="A145" s="47"/>
      <c r="G145" s="48"/>
      <c r="H145" s="48"/>
      <c r="I145" s="48"/>
      <c r="J145" s="48"/>
    </row>
    <row r="146" spans="1:14" ht="51">
      <c r="A146" s="118" t="s">
        <v>103</v>
      </c>
      <c r="E146" s="150"/>
      <c r="F146" s="150"/>
      <c r="G146" s="149"/>
      <c r="H146" s="149"/>
      <c r="I146" s="149"/>
      <c r="J146" s="48"/>
      <c r="K146" s="50"/>
      <c r="L146" s="49" t="s">
        <v>201</v>
      </c>
      <c r="M146" s="121" t="s">
        <v>464</v>
      </c>
    </row>
    <row r="147" spans="1:14">
      <c r="A147" s="47"/>
      <c r="G147" s="48"/>
      <c r="H147" s="48"/>
      <c r="I147" s="48"/>
      <c r="J147" s="48"/>
    </row>
    <row r="148" spans="1:14" ht="44.25" customHeight="1">
      <c r="A148" s="302" t="s">
        <v>104</v>
      </c>
      <c r="B148" s="300"/>
      <c r="C148" s="300"/>
      <c r="D148" s="300"/>
      <c r="E148" s="151" t="e">
        <f>E144/E146</f>
        <v>#DIV/0!</v>
      </c>
      <c r="F148" s="151" t="e">
        <f>F144/F146</f>
        <v>#DIV/0!</v>
      </c>
      <c r="G148" s="148"/>
      <c r="H148" s="148"/>
      <c r="I148" s="148"/>
      <c r="J148" s="48"/>
      <c r="L148" s="49" t="s">
        <v>105</v>
      </c>
      <c r="M148" s="50" t="s">
        <v>106</v>
      </c>
    </row>
    <row r="149" spans="1:14">
      <c r="A149" s="47"/>
      <c r="J149" s="48"/>
    </row>
    <row r="150" spans="1:14">
      <c r="A150" s="118" t="s">
        <v>107</v>
      </c>
      <c r="J150" s="48"/>
      <c r="L150" s="47"/>
    </row>
    <row r="151" spans="1:14">
      <c r="A151" s="118"/>
      <c r="J151" s="48"/>
      <c r="L151" s="47"/>
    </row>
    <row r="152" spans="1:14" ht="25.5" customHeight="1">
      <c r="A152" s="300" t="s">
        <v>108</v>
      </c>
      <c r="B152" s="300"/>
      <c r="C152" s="300"/>
      <c r="D152" s="300"/>
      <c r="E152" s="300"/>
      <c r="F152" s="300"/>
      <c r="G152" s="300"/>
      <c r="H152" s="300"/>
      <c r="I152" s="300"/>
      <c r="J152" s="48"/>
      <c r="L152" s="49" t="s">
        <v>109</v>
      </c>
    </row>
    <row r="153" spans="1:14">
      <c r="A153" s="47"/>
      <c r="J153" s="48"/>
    </row>
    <row r="154" spans="1:14" s="9" customFormat="1" ht="15">
      <c r="A154" s="300" t="s">
        <v>110</v>
      </c>
      <c r="B154" s="300"/>
      <c r="C154" s="300"/>
      <c r="D154" s="300"/>
      <c r="E154" s="300"/>
      <c r="F154" s="300"/>
      <c r="G154" s="300"/>
      <c r="H154" s="300"/>
      <c r="I154" s="300"/>
      <c r="J154" s="48"/>
      <c r="K154" s="47"/>
      <c r="L154" s="49"/>
      <c r="M154" s="152"/>
      <c r="N154" s="8"/>
    </row>
    <row r="155" spans="1:14" s="9" customFormat="1" ht="15">
      <c r="A155" s="47"/>
      <c r="B155" s="47"/>
      <c r="C155" s="47"/>
      <c r="D155" s="47"/>
      <c r="E155" s="47"/>
      <c r="F155" s="47"/>
      <c r="G155" s="47"/>
      <c r="H155" s="47"/>
      <c r="I155" s="47"/>
      <c r="J155" s="48"/>
      <c r="K155" s="47"/>
      <c r="L155" s="49"/>
      <c r="M155" s="152"/>
      <c r="N155" s="8"/>
    </row>
    <row r="156" spans="1:14" s="9" customFormat="1" ht="15">
      <c r="A156" s="300" t="s">
        <v>111</v>
      </c>
      <c r="B156" s="300"/>
      <c r="C156" s="300"/>
      <c r="D156" s="300"/>
      <c r="E156" s="300"/>
      <c r="F156" s="300"/>
      <c r="G156" s="300"/>
      <c r="H156" s="300"/>
      <c r="I156" s="300"/>
      <c r="J156" s="48"/>
      <c r="K156" s="47"/>
      <c r="L156" s="49"/>
      <c r="M156" s="152"/>
      <c r="N156" s="8"/>
    </row>
    <row r="157" spans="1:14" s="9" customFormat="1" ht="15">
      <c r="A157" s="47"/>
      <c r="B157" s="47"/>
      <c r="C157" s="47"/>
      <c r="D157" s="47"/>
      <c r="E157" s="47"/>
      <c r="F157" s="47"/>
      <c r="G157" s="47"/>
      <c r="H157" s="47"/>
      <c r="I157" s="47"/>
      <c r="J157" s="48"/>
      <c r="K157" s="47"/>
      <c r="L157" s="49"/>
      <c r="M157" s="152"/>
      <c r="N157" s="8"/>
    </row>
    <row r="158" spans="1:14" ht="55.5" hidden="1" customHeight="1">
      <c r="A158" s="300" t="s">
        <v>112</v>
      </c>
      <c r="B158" s="300"/>
      <c r="C158" s="300"/>
      <c r="D158" s="300"/>
      <c r="E158" s="300"/>
      <c r="F158" s="300"/>
      <c r="G158" s="300"/>
      <c r="H158" s="300"/>
      <c r="I158" s="301"/>
      <c r="J158" s="48"/>
      <c r="L158" s="49" t="s">
        <v>113</v>
      </c>
    </row>
    <row r="159" spans="1:14">
      <c r="A159" s="302" t="s">
        <v>522</v>
      </c>
      <c r="B159" s="302"/>
      <c r="C159" s="302"/>
      <c r="D159" s="302"/>
      <c r="E159" s="302"/>
      <c r="F159" s="302"/>
      <c r="G159" s="302"/>
      <c r="J159" s="48"/>
    </row>
    <row r="160" spans="1:14">
      <c r="A160" s="302"/>
      <c r="B160" s="302"/>
      <c r="C160" s="302"/>
      <c r="D160" s="302"/>
      <c r="E160" s="302"/>
      <c r="F160" s="302"/>
      <c r="G160" s="302"/>
      <c r="J160" s="48"/>
    </row>
    <row r="161" spans="1:7" ht="51" customHeight="1">
      <c r="A161" s="302"/>
      <c r="B161" s="302"/>
      <c r="C161" s="302"/>
      <c r="D161" s="302"/>
      <c r="E161" s="302"/>
      <c r="F161" s="302"/>
      <c r="G161" s="302"/>
    </row>
  </sheetData>
  <mergeCells count="65">
    <mergeCell ref="A159:G161"/>
    <mergeCell ref="B21:I21"/>
    <mergeCell ref="B5:I5"/>
    <mergeCell ref="B12:I12"/>
    <mergeCell ref="B14:I14"/>
    <mergeCell ref="B17:I17"/>
    <mergeCell ref="B19:I19"/>
    <mergeCell ref="B46:I46"/>
    <mergeCell ref="B23:I23"/>
    <mergeCell ref="B25:I25"/>
    <mergeCell ref="B27:I27"/>
    <mergeCell ref="B29:I29"/>
    <mergeCell ref="B31:I31"/>
    <mergeCell ref="B34:I34"/>
    <mergeCell ref="B36:I36"/>
    <mergeCell ref="B38:I38"/>
    <mergeCell ref="B40:I40"/>
    <mergeCell ref="B42:I42"/>
    <mergeCell ref="B44:I44"/>
    <mergeCell ref="A81:I81"/>
    <mergeCell ref="A56:I56"/>
    <mergeCell ref="A58:I58"/>
    <mergeCell ref="A60:I60"/>
    <mergeCell ref="A64:I64"/>
    <mergeCell ref="A72:I72"/>
    <mergeCell ref="E74:H74"/>
    <mergeCell ref="E75:H75"/>
    <mergeCell ref="E76:H76"/>
    <mergeCell ref="E77:H77"/>
    <mergeCell ref="B78:D78"/>
    <mergeCell ref="E78:H78"/>
    <mergeCell ref="D100:E100"/>
    <mergeCell ref="F100:G100"/>
    <mergeCell ref="H100:I100"/>
    <mergeCell ref="A83:I83"/>
    <mergeCell ref="A85:I85"/>
    <mergeCell ref="A87:I87"/>
    <mergeCell ref="A89:I89"/>
    <mergeCell ref="A91:I91"/>
    <mergeCell ref="A93:I93"/>
    <mergeCell ref="D95:E95"/>
    <mergeCell ref="F95:G95"/>
    <mergeCell ref="H95:I95"/>
    <mergeCell ref="A96:C96"/>
    <mergeCell ref="A98:I98"/>
    <mergeCell ref="A120:I120"/>
    <mergeCell ref="A122:I122"/>
    <mergeCell ref="A124:B124"/>
    <mergeCell ref="A134:I134"/>
    <mergeCell ref="A136:I136"/>
    <mergeCell ref="A101:C101"/>
    <mergeCell ref="A106:I106"/>
    <mergeCell ref="A110:I110"/>
    <mergeCell ref="A112:B112"/>
    <mergeCell ref="A116:E116"/>
    <mergeCell ref="M127:M131"/>
    <mergeCell ref="A158:I158"/>
    <mergeCell ref="A143:D143"/>
    <mergeCell ref="A144:D144"/>
    <mergeCell ref="A148:D148"/>
    <mergeCell ref="A152:I152"/>
    <mergeCell ref="A154:I154"/>
    <mergeCell ref="A156:I156"/>
    <mergeCell ref="A139:I139"/>
    <mergeCell ref="A138:I13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'EGOP Valuation Results'!$A$4:$A$56</xm:f>
          </x14:formula1>
          <xm:sqref>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workbookViewId="0">
      <pane ySplit="1" topLeftCell="A69" activePane="bottomLeft" state="frozen"/>
      <selection pane="bottomLeft" activeCell="M88" sqref="M88"/>
    </sheetView>
  </sheetViews>
  <sheetFormatPr defaultRowHeight="12.75"/>
  <cols>
    <col min="1" max="1" width="30.42578125" style="122" customWidth="1"/>
    <col min="2" max="2" width="9.140625" style="47"/>
    <col min="3" max="3" width="10.7109375" style="47" customWidth="1"/>
    <col min="4" max="4" width="10.28515625" style="47" customWidth="1"/>
    <col min="5" max="5" width="9.85546875" style="47" bestFit="1" customWidth="1"/>
    <col min="6" max="6" width="11.42578125" style="47" customWidth="1"/>
    <col min="7" max="7" width="10.85546875" style="47" customWidth="1"/>
    <col min="8" max="8" width="10.7109375" style="47" bestFit="1" customWidth="1"/>
    <col min="9" max="9" width="9.7109375" style="47" customWidth="1"/>
    <col min="10" max="10" width="10.28515625" style="47" customWidth="1"/>
    <col min="11" max="11" width="18.28515625" style="47" customWidth="1"/>
    <col min="12" max="12" width="14.140625" style="49" customWidth="1"/>
    <col min="13" max="13" width="54.5703125" style="161" customWidth="1"/>
    <col min="14" max="14" width="12" style="2" customWidth="1"/>
    <col min="15" max="16384" width="9.140625" style="2"/>
  </cols>
  <sheetData>
    <row r="1" spans="1:13" s="94" customFormat="1" ht="15">
      <c r="A1" s="117" t="s">
        <v>537</v>
      </c>
      <c r="B1" s="118" t="s">
        <v>202</v>
      </c>
      <c r="C1" s="47"/>
      <c r="D1" s="47"/>
      <c r="E1" s="47"/>
      <c r="F1" s="47"/>
      <c r="G1" s="47"/>
      <c r="H1" s="47"/>
      <c r="I1" s="47"/>
      <c r="J1" s="47"/>
      <c r="K1" s="47"/>
      <c r="L1" s="49"/>
      <c r="M1" s="169"/>
    </row>
    <row r="2" spans="1:13" s="94" customFormat="1" ht="15">
      <c r="A2" s="117"/>
      <c r="B2" s="118"/>
      <c r="C2" s="47"/>
      <c r="D2" s="47"/>
      <c r="E2" s="47"/>
      <c r="F2" s="47"/>
      <c r="G2" s="47"/>
      <c r="H2" s="47"/>
      <c r="I2" s="47"/>
      <c r="J2" s="47"/>
      <c r="K2" s="47"/>
      <c r="L2" s="49"/>
      <c r="M2" s="169"/>
    </row>
    <row r="3" spans="1:13">
      <c r="A3" s="119" t="s">
        <v>384</v>
      </c>
    </row>
    <row r="4" spans="1:13" s="5" customFormat="1">
      <c r="A4" s="119" t="s">
        <v>206</v>
      </c>
      <c r="B4" s="118"/>
      <c r="C4" s="118"/>
      <c r="D4" s="118"/>
      <c r="E4" s="118"/>
      <c r="F4" s="118"/>
      <c r="G4" s="118"/>
      <c r="H4" s="118"/>
      <c r="I4" s="118"/>
      <c r="J4" s="118"/>
      <c r="K4" s="118"/>
      <c r="L4" s="120"/>
      <c r="M4" s="166"/>
    </row>
    <row r="5" spans="1:13" ht="72.75" customHeight="1">
      <c r="B5" s="300" t="s">
        <v>224</v>
      </c>
      <c r="C5" s="300"/>
      <c r="D5" s="300"/>
      <c r="E5" s="300"/>
      <c r="F5" s="300"/>
      <c r="G5" s="300"/>
      <c r="H5" s="300"/>
      <c r="I5" s="300"/>
    </row>
    <row r="7" spans="1:13">
      <c r="B7" s="47" t="s">
        <v>221</v>
      </c>
    </row>
    <row r="9" spans="1:13">
      <c r="A9" s="123"/>
      <c r="B9" s="118" t="s">
        <v>207</v>
      </c>
    </row>
    <row r="10" spans="1:13" ht="13.5" customHeight="1">
      <c r="A10" s="123" t="s">
        <v>5</v>
      </c>
      <c r="B10" s="300" t="s">
        <v>222</v>
      </c>
      <c r="C10" s="300"/>
      <c r="D10" s="300"/>
      <c r="E10" s="300"/>
      <c r="F10" s="300"/>
      <c r="G10" s="300"/>
      <c r="H10" s="300"/>
      <c r="I10" s="300"/>
    </row>
    <row r="11" spans="1:13">
      <c r="A11" s="123"/>
    </row>
    <row r="12" spans="1:13">
      <c r="A12" s="123"/>
      <c r="B12" s="118" t="s">
        <v>208</v>
      </c>
    </row>
    <row r="13" spans="1:13">
      <c r="A13" s="123" t="s">
        <v>5</v>
      </c>
      <c r="B13" s="300" t="s">
        <v>225</v>
      </c>
      <c r="C13" s="300"/>
      <c r="D13" s="300"/>
      <c r="E13" s="300"/>
      <c r="F13" s="300"/>
      <c r="G13" s="300"/>
      <c r="H13" s="300"/>
      <c r="I13" s="300"/>
    </row>
    <row r="14" spans="1:13">
      <c r="A14" s="123"/>
      <c r="B14" s="118"/>
    </row>
    <row r="15" spans="1:13">
      <c r="A15" s="123"/>
      <c r="B15" s="118" t="s">
        <v>23</v>
      </c>
      <c r="M15" s="47"/>
    </row>
    <row r="16" spans="1:13" ht="15" customHeight="1">
      <c r="A16" s="123"/>
      <c r="B16" s="300" t="s">
        <v>226</v>
      </c>
      <c r="C16" s="300"/>
      <c r="D16" s="300"/>
      <c r="E16" s="300"/>
      <c r="F16" s="300"/>
      <c r="G16" s="300"/>
      <c r="H16" s="300"/>
      <c r="I16" s="300"/>
      <c r="M16" s="47"/>
    </row>
    <row r="17" spans="1:13">
      <c r="A17" s="123"/>
    </row>
    <row r="18" spans="1:13">
      <c r="A18" s="123"/>
      <c r="B18" s="118" t="s">
        <v>227</v>
      </c>
    </row>
    <row r="19" spans="1:13" s="9" customFormat="1" ht="24" customHeight="1">
      <c r="A19" s="123" t="s">
        <v>5</v>
      </c>
      <c r="B19" s="300" t="s">
        <v>329</v>
      </c>
      <c r="C19" s="300"/>
      <c r="D19" s="300"/>
      <c r="E19" s="300"/>
      <c r="F19" s="300"/>
      <c r="G19" s="300"/>
      <c r="H19" s="300"/>
      <c r="I19" s="300"/>
      <c r="J19" s="47"/>
      <c r="K19" s="47"/>
      <c r="L19" s="47" t="s">
        <v>320</v>
      </c>
      <c r="M19" s="126"/>
    </row>
    <row r="21" spans="1:13">
      <c r="A21" s="118" t="s">
        <v>31</v>
      </c>
      <c r="B21" s="118"/>
    </row>
    <row r="23" spans="1:13">
      <c r="A23" s="118" t="s">
        <v>32</v>
      </c>
      <c r="B23" s="118"/>
    </row>
    <row r="25" spans="1:13">
      <c r="A25" s="118" t="s">
        <v>209</v>
      </c>
      <c r="B25" s="118"/>
    </row>
    <row r="26" spans="1:13">
      <c r="A26" s="47"/>
    </row>
    <row r="27" spans="1:13" ht="13.5">
      <c r="A27" s="127" t="s">
        <v>33</v>
      </c>
      <c r="B27" s="127"/>
    </row>
    <row r="29" spans="1:13" ht="113.25" customHeight="1">
      <c r="A29" s="311" t="s">
        <v>390</v>
      </c>
      <c r="B29" s="311"/>
      <c r="C29" s="311"/>
      <c r="D29" s="311"/>
      <c r="E29" s="311"/>
      <c r="F29" s="311"/>
      <c r="G29" s="311"/>
      <c r="H29" s="311"/>
      <c r="I29" s="311"/>
      <c r="L29" s="49" t="s">
        <v>34</v>
      </c>
    </row>
    <row r="30" spans="1:13" ht="11.25" customHeight="1">
      <c r="B30" s="161"/>
      <c r="C30" s="161"/>
      <c r="D30" s="161"/>
      <c r="E30" s="161"/>
      <c r="F30" s="161"/>
      <c r="G30" s="161"/>
      <c r="H30" s="161"/>
      <c r="I30" s="161"/>
    </row>
    <row r="31" spans="1:13" ht="145.5" customHeight="1">
      <c r="A31" s="311" t="s">
        <v>385</v>
      </c>
      <c r="B31" s="311"/>
      <c r="C31" s="311"/>
      <c r="D31" s="311"/>
      <c r="E31" s="311"/>
      <c r="F31" s="311"/>
      <c r="G31" s="311"/>
      <c r="H31" s="311"/>
      <c r="I31" s="311"/>
      <c r="L31" s="49" t="s">
        <v>242</v>
      </c>
    </row>
    <row r="32" spans="1:13">
      <c r="D32" s="204"/>
    </row>
    <row r="33" spans="1:18" ht="13.5" thickBot="1">
      <c r="A33" s="162"/>
      <c r="B33" s="162"/>
      <c r="C33" s="162"/>
      <c r="D33" s="162"/>
      <c r="E33" s="162"/>
      <c r="F33" s="162"/>
      <c r="G33" s="162"/>
      <c r="H33" s="162"/>
      <c r="I33" s="162"/>
      <c r="M33" s="47"/>
    </row>
    <row r="34" spans="1:18" ht="15" customHeight="1">
      <c r="A34" s="170" t="s">
        <v>401</v>
      </c>
      <c r="B34" s="171"/>
      <c r="C34" s="171"/>
      <c r="D34" s="171"/>
      <c r="E34" s="171"/>
      <c r="F34" s="171"/>
      <c r="G34" s="171"/>
      <c r="H34" s="171"/>
      <c r="I34" s="172"/>
      <c r="M34" s="47"/>
    </row>
    <row r="35" spans="1:18">
      <c r="A35" s="173" t="s">
        <v>244</v>
      </c>
      <c r="B35" s="174"/>
      <c r="C35" s="174"/>
      <c r="D35" s="205">
        <f>VLOOKUP(A1,'On-Behalf Information'!A:D,4,FALSE)/1000</f>
        <v>26774.643377441924</v>
      </c>
      <c r="E35" s="174"/>
      <c r="F35" s="174"/>
      <c r="G35" s="174"/>
      <c r="H35" s="174"/>
      <c r="I35" s="176"/>
      <c r="M35" s="47" t="s">
        <v>411</v>
      </c>
    </row>
    <row r="36" spans="1:18" ht="13.5" thickBot="1">
      <c r="A36" s="178"/>
      <c r="B36" s="179"/>
      <c r="C36" s="179"/>
      <c r="D36" s="180"/>
      <c r="E36" s="179"/>
      <c r="F36" s="179"/>
      <c r="G36" s="179"/>
      <c r="H36" s="179"/>
      <c r="I36" s="181"/>
      <c r="M36" s="47"/>
    </row>
    <row r="38" spans="1:18" ht="51.75" customHeight="1">
      <c r="A38" s="300" t="s">
        <v>231</v>
      </c>
      <c r="B38" s="300"/>
      <c r="C38" s="300"/>
      <c r="D38" s="300"/>
      <c r="E38" s="300"/>
      <c r="F38" s="300"/>
      <c r="G38" s="300"/>
      <c r="H38" s="300"/>
      <c r="I38" s="300"/>
      <c r="L38" s="49" t="s">
        <v>36</v>
      </c>
      <c r="N38" s="45"/>
      <c r="O38" s="45"/>
      <c r="P38" s="45"/>
      <c r="Q38" s="45"/>
      <c r="R38" s="45"/>
    </row>
    <row r="40" spans="1:18" ht="13.5">
      <c r="A40" s="127" t="s">
        <v>328</v>
      </c>
    </row>
    <row r="42" spans="1:18" ht="78" customHeight="1">
      <c r="A42" s="311" t="s">
        <v>527</v>
      </c>
      <c r="B42" s="311"/>
      <c r="C42" s="311"/>
      <c r="D42" s="311"/>
      <c r="E42" s="311"/>
      <c r="F42" s="311"/>
      <c r="G42" s="311"/>
      <c r="H42" s="311"/>
      <c r="I42" s="311"/>
      <c r="L42" s="49" t="s">
        <v>379</v>
      </c>
      <c r="M42" s="206" t="s">
        <v>413</v>
      </c>
      <c r="N42" s="2" t="s">
        <v>414</v>
      </c>
    </row>
    <row r="43" spans="1:18" ht="13.5" thickBot="1">
      <c r="A43" s="162"/>
      <c r="B43" s="162"/>
      <c r="C43" s="162"/>
      <c r="D43" s="162"/>
      <c r="E43" s="162"/>
      <c r="F43" s="162"/>
      <c r="G43" s="162"/>
      <c r="H43" s="162"/>
      <c r="I43" s="162"/>
      <c r="M43" s="47"/>
    </row>
    <row r="44" spans="1:18" ht="15" customHeight="1">
      <c r="A44" s="170" t="s">
        <v>401</v>
      </c>
      <c r="B44" s="171"/>
      <c r="C44" s="171"/>
      <c r="D44" s="171"/>
      <c r="E44" s="171"/>
      <c r="F44" s="171"/>
      <c r="G44" s="171"/>
      <c r="H44" s="171"/>
      <c r="I44" s="172"/>
      <c r="M44" s="47"/>
    </row>
    <row r="45" spans="1:18">
      <c r="A45" s="173" t="s">
        <v>235</v>
      </c>
      <c r="B45" s="174"/>
      <c r="C45" s="174"/>
      <c r="D45" s="175">
        <v>1</v>
      </c>
      <c r="E45" s="174"/>
      <c r="F45" s="174"/>
      <c r="G45" s="174"/>
      <c r="H45" s="174"/>
      <c r="I45" s="176"/>
      <c r="M45" s="47" t="s">
        <v>412</v>
      </c>
    </row>
    <row r="46" spans="1:18" ht="13.5" thickBot="1">
      <c r="A46" s="178" t="s">
        <v>236</v>
      </c>
      <c r="B46" s="179"/>
      <c r="C46" s="179"/>
      <c r="D46" s="180">
        <f>VLOOKUP($A$1,'TNP Valuation Results'!$A:$BO,14,FALSE)/1000</f>
        <v>32836.99</v>
      </c>
      <c r="E46" s="179"/>
      <c r="F46" s="179"/>
      <c r="G46" s="179"/>
      <c r="H46" s="179"/>
      <c r="I46" s="181"/>
      <c r="M46" s="47" t="s">
        <v>532</v>
      </c>
    </row>
    <row r="48" spans="1:18" ht="30.75" customHeight="1">
      <c r="A48" s="315" t="s">
        <v>528</v>
      </c>
      <c r="B48" s="300"/>
      <c r="C48" s="300"/>
      <c r="D48" s="300"/>
      <c r="E48" s="300"/>
      <c r="F48" s="300"/>
      <c r="G48" s="300"/>
      <c r="H48" s="300"/>
      <c r="I48" s="300"/>
      <c r="J48" s="48"/>
      <c r="L48" s="49">
        <v>166</v>
      </c>
    </row>
    <row r="49" spans="1:13">
      <c r="A49" s="47"/>
      <c r="J49" s="48"/>
    </row>
    <row r="50" spans="1:13">
      <c r="A50" s="47"/>
      <c r="B50" s="47" t="s">
        <v>41</v>
      </c>
      <c r="E50" s="312">
        <v>2.2499999999999999E-2</v>
      </c>
      <c r="F50" s="312"/>
      <c r="G50" s="312"/>
      <c r="H50" s="312"/>
      <c r="J50" s="48"/>
      <c r="M50" s="47" t="s">
        <v>405</v>
      </c>
    </row>
    <row r="51" spans="1:13" ht="25.5" customHeight="1">
      <c r="A51" s="47"/>
      <c r="B51" s="47" t="s">
        <v>43</v>
      </c>
      <c r="E51" s="313" t="s">
        <v>44</v>
      </c>
      <c r="F51" s="313"/>
      <c r="G51" s="313"/>
      <c r="H51" s="313"/>
      <c r="J51" s="48"/>
      <c r="M51" s="47" t="s">
        <v>405</v>
      </c>
    </row>
    <row r="52" spans="1:13" ht="12.75" hidden="1" customHeight="1">
      <c r="A52" s="47"/>
      <c r="B52" s="47" t="s">
        <v>46</v>
      </c>
      <c r="E52" s="167" t="s">
        <v>211</v>
      </c>
      <c r="J52" s="48"/>
    </row>
    <row r="53" spans="1:13" ht="28.5" hidden="1" customHeight="1">
      <c r="A53" s="47"/>
      <c r="B53" s="122" t="s">
        <v>212</v>
      </c>
      <c r="E53" s="311" t="s">
        <v>213</v>
      </c>
      <c r="F53" s="311"/>
      <c r="G53" s="311"/>
      <c r="H53" s="311"/>
      <c r="J53" s="48"/>
    </row>
    <row r="54" spans="1:13" ht="55.5" customHeight="1">
      <c r="A54" s="47"/>
      <c r="B54" s="122" t="s">
        <v>48</v>
      </c>
      <c r="E54" s="314" t="s">
        <v>391</v>
      </c>
      <c r="F54" s="314"/>
      <c r="G54" s="314"/>
      <c r="H54" s="314"/>
      <c r="J54" s="48"/>
      <c r="M54" s="47" t="s">
        <v>405</v>
      </c>
    </row>
    <row r="55" spans="1:13">
      <c r="A55" s="47"/>
      <c r="J55" s="48"/>
    </row>
    <row r="56" spans="1:13">
      <c r="A56" s="47"/>
      <c r="J56" s="48"/>
    </row>
    <row r="57" spans="1:13" ht="111.75" customHeight="1">
      <c r="A57" s="300" t="s">
        <v>505</v>
      </c>
      <c r="B57" s="300"/>
      <c r="C57" s="300"/>
      <c r="D57" s="300"/>
      <c r="E57" s="300"/>
      <c r="F57" s="300"/>
      <c r="G57" s="300"/>
      <c r="H57" s="300"/>
      <c r="I57" s="300"/>
      <c r="J57" s="48"/>
      <c r="L57" s="49">
        <v>188</v>
      </c>
      <c r="M57" s="199" t="s">
        <v>407</v>
      </c>
    </row>
    <row r="58" spans="1:13">
      <c r="A58" s="47"/>
      <c r="J58" s="48"/>
      <c r="M58" s="199"/>
    </row>
    <row r="59" spans="1:13" ht="40.5" customHeight="1">
      <c r="A59" s="300" t="s">
        <v>506</v>
      </c>
      <c r="B59" s="300"/>
      <c r="C59" s="300"/>
      <c r="D59" s="300"/>
      <c r="E59" s="300"/>
      <c r="F59" s="300"/>
      <c r="G59" s="300"/>
      <c r="H59" s="300"/>
      <c r="I59" s="300"/>
      <c r="J59" s="48"/>
      <c r="L59" s="49">
        <v>188</v>
      </c>
      <c r="M59" s="199" t="s">
        <v>408</v>
      </c>
    </row>
    <row r="60" spans="1:13" s="47" customFormat="1">
      <c r="J60" s="48"/>
      <c r="L60" s="49"/>
      <c r="M60" s="199"/>
    </row>
    <row r="61" spans="1:13" ht="36.75" customHeight="1">
      <c r="A61" s="300" t="s">
        <v>535</v>
      </c>
      <c r="B61" s="300"/>
      <c r="C61" s="300"/>
      <c r="D61" s="300"/>
      <c r="E61" s="300"/>
      <c r="F61" s="300"/>
      <c r="G61" s="300"/>
      <c r="H61" s="300"/>
      <c r="I61" s="300"/>
      <c r="J61" s="48"/>
      <c r="L61" s="49" t="s">
        <v>55</v>
      </c>
      <c r="M61" s="47" t="s">
        <v>405</v>
      </c>
    </row>
    <row r="62" spans="1:13">
      <c r="A62" s="47"/>
      <c r="J62" s="48"/>
      <c r="M62" s="199"/>
    </row>
    <row r="63" spans="1:13" ht="30.75" hidden="1" customHeight="1">
      <c r="A63" s="300" t="s">
        <v>380</v>
      </c>
      <c r="B63" s="300"/>
      <c r="C63" s="300"/>
      <c r="D63" s="300"/>
      <c r="E63" s="300"/>
      <c r="F63" s="300"/>
      <c r="G63" s="300"/>
      <c r="H63" s="300"/>
      <c r="I63" s="300"/>
      <c r="J63" s="48"/>
      <c r="L63" s="49" t="s">
        <v>57</v>
      </c>
      <c r="M63" s="47" t="s">
        <v>405</v>
      </c>
    </row>
    <row r="64" spans="1:13" hidden="1">
      <c r="A64" s="47"/>
      <c r="J64" s="48"/>
      <c r="M64" s="47"/>
    </row>
    <row r="65" spans="1:13" ht="30.75" hidden="1" customHeight="1">
      <c r="A65" s="300" t="s">
        <v>386</v>
      </c>
      <c r="B65" s="300"/>
      <c r="C65" s="300"/>
      <c r="D65" s="300"/>
      <c r="E65" s="300"/>
      <c r="F65" s="300"/>
      <c r="G65" s="300"/>
      <c r="H65" s="300"/>
      <c r="I65" s="300"/>
      <c r="J65" s="48"/>
      <c r="L65" s="49" t="s">
        <v>218</v>
      </c>
      <c r="M65" s="47"/>
    </row>
    <row r="66" spans="1:13" hidden="1">
      <c r="A66" s="47"/>
      <c r="J66" s="48"/>
    </row>
    <row r="67" spans="1:13" ht="41.25" hidden="1" customHeight="1">
      <c r="A67" s="300" t="s">
        <v>387</v>
      </c>
      <c r="B67" s="300"/>
      <c r="C67" s="300"/>
      <c r="D67" s="300"/>
      <c r="E67" s="300"/>
      <c r="F67" s="300"/>
      <c r="G67" s="300"/>
      <c r="H67" s="300"/>
      <c r="I67" s="300"/>
      <c r="J67" s="48"/>
      <c r="L67" s="49" t="s">
        <v>58</v>
      </c>
    </row>
    <row r="68" spans="1:13" hidden="1">
      <c r="A68" s="161"/>
      <c r="B68" s="161"/>
      <c r="C68" s="161"/>
      <c r="D68" s="161"/>
      <c r="E68" s="161"/>
      <c r="F68" s="161"/>
      <c r="G68" s="161"/>
      <c r="H68" s="161"/>
      <c r="I68" s="161"/>
      <c r="J68" s="48"/>
    </row>
    <row r="69" spans="1:13" ht="63" customHeight="1">
      <c r="A69" s="300" t="s">
        <v>529</v>
      </c>
      <c r="B69" s="300"/>
      <c r="C69" s="300"/>
      <c r="D69" s="300"/>
      <c r="E69" s="300"/>
      <c r="F69" s="300"/>
      <c r="G69" s="300"/>
      <c r="H69" s="300"/>
      <c r="I69" s="301"/>
      <c r="J69" s="48"/>
      <c r="L69" s="49" t="s">
        <v>59</v>
      </c>
      <c r="M69" s="199" t="s">
        <v>533</v>
      </c>
    </row>
    <row r="70" spans="1:13">
      <c r="A70" s="47"/>
      <c r="J70" s="48"/>
    </row>
    <row r="71" spans="1:13" ht="26.25" customHeight="1">
      <c r="A71" s="47"/>
      <c r="D71" s="309" t="s">
        <v>61</v>
      </c>
      <c r="E71" s="310"/>
      <c r="F71" s="309" t="s">
        <v>62</v>
      </c>
      <c r="G71" s="310"/>
      <c r="H71" s="309" t="s">
        <v>63</v>
      </c>
      <c r="I71" s="310"/>
      <c r="J71" s="48"/>
    </row>
    <row r="72" spans="1:13" ht="29.25" customHeight="1">
      <c r="A72" s="300" t="s">
        <v>245</v>
      </c>
      <c r="B72" s="300"/>
      <c r="C72" s="300"/>
      <c r="D72" s="131" t="s">
        <v>65</v>
      </c>
      <c r="E72" s="132">
        <f>VLOOKUP($A$1,'TNP Valuation Results'!$A:$BO,27,FALSE)/1000</f>
        <v>37072.372000000003</v>
      </c>
      <c r="F72" s="131" t="s">
        <v>65</v>
      </c>
      <c r="G72" s="132">
        <f>VLOOKUP($A$1,'TNP Valuation Results'!$A:$BO,14,FALSE)/1000</f>
        <v>32836.99</v>
      </c>
      <c r="H72" s="131" t="s">
        <v>65</v>
      </c>
      <c r="I72" s="132">
        <f>VLOOKUP($A$1,'TNP Valuation Results'!$A:$BO,28,FALSE)/1000</f>
        <v>29279.732</v>
      </c>
      <c r="J72" s="48"/>
    </row>
    <row r="73" spans="1:13">
      <c r="A73" s="47"/>
      <c r="E73" s="133"/>
      <c r="G73" s="133"/>
      <c r="I73" s="133"/>
      <c r="J73" s="48"/>
    </row>
    <row r="74" spans="1:13" ht="28.5" customHeight="1">
      <c r="A74" s="300" t="s">
        <v>530</v>
      </c>
      <c r="B74" s="300"/>
      <c r="C74" s="300"/>
      <c r="D74" s="300"/>
      <c r="E74" s="300"/>
      <c r="F74" s="300"/>
      <c r="G74" s="300"/>
      <c r="H74" s="300"/>
      <c r="I74" s="300"/>
      <c r="J74" s="48"/>
      <c r="L74" s="49" t="s">
        <v>72</v>
      </c>
      <c r="M74" s="200" t="s">
        <v>534</v>
      </c>
    </row>
    <row r="75" spans="1:13" ht="13.5" thickBot="1">
      <c r="A75" s="162"/>
      <c r="B75" s="162"/>
      <c r="C75" s="162"/>
      <c r="D75" s="130"/>
      <c r="E75" s="162"/>
      <c r="F75" s="162"/>
      <c r="G75" s="162"/>
      <c r="H75" s="162"/>
      <c r="I75" s="162"/>
      <c r="M75" s="47"/>
    </row>
    <row r="76" spans="1:13" ht="13.5" thickBot="1">
      <c r="A76" s="182" t="s">
        <v>402</v>
      </c>
      <c r="B76" s="183"/>
      <c r="C76" s="183"/>
      <c r="D76" s="184">
        <f>VLOOKUP($A$1,'TNP Valuation Results'!$A:$BO,41,FALSE)/1000</f>
        <v>1632.4680000000001</v>
      </c>
      <c r="E76" s="183"/>
      <c r="F76" s="183"/>
      <c r="G76" s="183"/>
      <c r="H76" s="183"/>
      <c r="I76" s="185"/>
      <c r="M76" s="47"/>
    </row>
    <row r="77" spans="1:13">
      <c r="A77" s="47"/>
      <c r="J77" s="48"/>
    </row>
    <row r="78" spans="1:13">
      <c r="A78" s="47"/>
      <c r="J78" s="48"/>
    </row>
    <row r="79" spans="1:13">
      <c r="A79" s="304" t="s">
        <v>95</v>
      </c>
      <c r="B79" s="304"/>
      <c r="C79" s="304"/>
      <c r="D79" s="304"/>
      <c r="E79" s="304"/>
      <c r="F79" s="304"/>
      <c r="G79" s="304"/>
      <c r="H79" s="304"/>
      <c r="I79" s="305"/>
      <c r="J79" s="48"/>
      <c r="K79" s="47" t="s">
        <v>96</v>
      </c>
    </row>
    <row r="80" spans="1:13">
      <c r="A80" s="164"/>
      <c r="B80" s="164"/>
      <c r="C80" s="164"/>
      <c r="D80" s="164"/>
      <c r="E80" s="164"/>
      <c r="F80" s="164"/>
      <c r="G80" s="164"/>
      <c r="H80" s="164"/>
      <c r="I80" s="165"/>
      <c r="J80" s="48"/>
    </row>
    <row r="81" spans="1:14">
      <c r="A81" s="303" t="s">
        <v>97</v>
      </c>
      <c r="B81" s="303"/>
      <c r="C81" s="303"/>
      <c r="D81" s="303"/>
      <c r="E81" s="303"/>
      <c r="F81" s="303"/>
      <c r="G81" s="303"/>
      <c r="H81" s="303"/>
      <c r="I81" s="306"/>
      <c r="J81" s="48"/>
    </row>
    <row r="82" spans="1:14" ht="24" customHeight="1">
      <c r="A82" s="303" t="s">
        <v>465</v>
      </c>
      <c r="B82" s="304"/>
      <c r="C82" s="304"/>
      <c r="D82" s="304"/>
      <c r="E82" s="304"/>
      <c r="F82" s="304"/>
      <c r="G82" s="304"/>
      <c r="H82" s="304"/>
      <c r="I82" s="305"/>
      <c r="J82" s="48"/>
    </row>
    <row r="83" spans="1:14">
      <c r="A83" s="118" t="s">
        <v>239</v>
      </c>
      <c r="J83" s="48"/>
    </row>
    <row r="84" spans="1:14">
      <c r="A84" s="47"/>
      <c r="E84" s="163">
        <v>2018</v>
      </c>
      <c r="F84" s="278">
        <v>2019</v>
      </c>
      <c r="G84" s="165"/>
      <c r="H84" s="165"/>
      <c r="I84" s="165"/>
      <c r="J84" s="48"/>
      <c r="N84" s="96" t="s">
        <v>525</v>
      </c>
    </row>
    <row r="85" spans="1:14">
      <c r="A85" s="118"/>
      <c r="C85" s="165"/>
      <c r="D85" s="165"/>
      <c r="E85" s="165"/>
      <c r="F85" s="277"/>
      <c r="G85" s="165"/>
      <c r="H85" s="165"/>
      <c r="I85" s="165"/>
      <c r="J85" s="165"/>
      <c r="K85" s="165"/>
      <c r="L85" s="147"/>
    </row>
    <row r="86" spans="1:14">
      <c r="A86" s="300" t="s">
        <v>99</v>
      </c>
      <c r="B86" s="300"/>
      <c r="C86" s="300"/>
      <c r="D86" s="300"/>
      <c r="E86" s="129">
        <v>0</v>
      </c>
      <c r="F86" s="129">
        <v>0</v>
      </c>
      <c r="G86" s="148"/>
      <c r="H86" s="148"/>
      <c r="I86" s="148"/>
      <c r="J86" s="149"/>
      <c r="K86" s="150"/>
      <c r="L86" s="49" t="s">
        <v>322</v>
      </c>
      <c r="M86" s="161" t="s">
        <v>412</v>
      </c>
      <c r="N86" s="129">
        <v>0</v>
      </c>
    </row>
    <row r="87" spans="1:14">
      <c r="A87" s="300" t="s">
        <v>101</v>
      </c>
      <c r="B87" s="300"/>
      <c r="C87" s="300"/>
      <c r="D87" s="300"/>
      <c r="E87" s="143">
        <v>0</v>
      </c>
      <c r="F87" s="143">
        <v>0</v>
      </c>
      <c r="G87" s="149"/>
      <c r="H87" s="149"/>
      <c r="I87" s="149"/>
      <c r="J87" s="48"/>
      <c r="L87" s="49" t="s">
        <v>323</v>
      </c>
      <c r="M87" s="199" t="s">
        <v>412</v>
      </c>
      <c r="N87" s="143">
        <v>0</v>
      </c>
    </row>
    <row r="88" spans="1:14">
      <c r="A88" s="300" t="s">
        <v>240</v>
      </c>
      <c r="B88" s="300"/>
      <c r="C88" s="300"/>
      <c r="D88" s="300"/>
      <c r="E88" s="168">
        <f>VLOOKUP($A$1,'TNP Prop Share History'!$A:$BM,9,FALSE)/1000</f>
        <v>31316.04</v>
      </c>
      <c r="F88" s="168">
        <f>VLOOKUP($A$1,'TNP Prop Share History'!$A:$BM,10,FALSE)/1000</f>
        <v>32836.99</v>
      </c>
      <c r="G88" s="48"/>
      <c r="H88" s="48"/>
      <c r="I88" s="48"/>
      <c r="J88" s="48"/>
      <c r="L88" s="49" t="s">
        <v>324</v>
      </c>
      <c r="M88" s="47"/>
      <c r="N88" s="168">
        <f>VLOOKUP($A$1,'TNP Valuation Results'!$A:$BO,13,FALSE)/1000</f>
        <v>1520.95</v>
      </c>
    </row>
    <row r="89" spans="1:14" ht="30.75" customHeight="1">
      <c r="A89" s="300" t="s">
        <v>241</v>
      </c>
      <c r="B89" s="300"/>
      <c r="C89" s="300"/>
      <c r="D89" s="300"/>
      <c r="E89" s="150">
        <f>E87+E88</f>
        <v>31316.04</v>
      </c>
      <c r="F89" s="150">
        <f>F87+F88</f>
        <v>32836.99</v>
      </c>
      <c r="G89" s="48"/>
      <c r="H89" s="48"/>
      <c r="I89" s="48"/>
      <c r="J89" s="48"/>
      <c r="L89" s="49" t="s">
        <v>325</v>
      </c>
      <c r="N89" s="150">
        <f>N87+N88</f>
        <v>1520.95</v>
      </c>
    </row>
    <row r="90" spans="1:14" ht="60.75" customHeight="1">
      <c r="A90" s="118" t="s">
        <v>103</v>
      </c>
      <c r="E90" s="150"/>
      <c r="F90" s="150"/>
      <c r="G90" s="149"/>
      <c r="H90" s="149"/>
      <c r="I90" s="149"/>
      <c r="J90" s="48"/>
      <c r="K90" s="161"/>
      <c r="L90" s="49" t="s">
        <v>327</v>
      </c>
      <c r="M90" s="166" t="s">
        <v>531</v>
      </c>
    </row>
    <row r="91" spans="1:14">
      <c r="A91" s="47"/>
      <c r="G91" s="48"/>
      <c r="H91" s="48"/>
      <c r="I91" s="48"/>
      <c r="J91" s="48"/>
    </row>
    <row r="92" spans="1:14" ht="44.25" customHeight="1">
      <c r="A92" s="302" t="s">
        <v>104</v>
      </c>
      <c r="B92" s="300"/>
      <c r="C92" s="300"/>
      <c r="D92" s="300"/>
      <c r="E92" s="151" t="e">
        <f>E87/E90</f>
        <v>#DIV/0!</v>
      </c>
      <c r="F92" s="151" t="e">
        <f>F87/F90</f>
        <v>#DIV/0!</v>
      </c>
      <c r="G92" s="148"/>
      <c r="H92" s="148"/>
      <c r="I92" s="148"/>
      <c r="J92" s="48"/>
      <c r="L92" s="49" t="s">
        <v>326</v>
      </c>
      <c r="M92" s="161" t="s">
        <v>106</v>
      </c>
    </row>
    <row r="93" spans="1:14">
      <c r="A93" s="47"/>
      <c r="J93" s="48"/>
    </row>
    <row r="94" spans="1:14">
      <c r="A94" s="118" t="s">
        <v>107</v>
      </c>
      <c r="J94" s="48"/>
      <c r="L94" s="47"/>
    </row>
    <row r="95" spans="1:14">
      <c r="A95" s="118"/>
      <c r="J95" s="48"/>
      <c r="L95" s="47"/>
    </row>
    <row r="96" spans="1:14" ht="25.5" customHeight="1">
      <c r="A96" s="300" t="s">
        <v>108</v>
      </c>
      <c r="B96" s="300"/>
      <c r="C96" s="300"/>
      <c r="D96" s="300"/>
      <c r="E96" s="300"/>
      <c r="F96" s="300"/>
      <c r="G96" s="300"/>
      <c r="H96" s="300"/>
      <c r="I96" s="300"/>
      <c r="J96" s="48"/>
      <c r="L96" s="49" t="s">
        <v>109</v>
      </c>
    </row>
    <row r="97" spans="1:14">
      <c r="A97" s="47"/>
      <c r="J97" s="48"/>
    </row>
    <row r="98" spans="1:14" s="9" customFormat="1" ht="15">
      <c r="A98" s="300" t="s">
        <v>110</v>
      </c>
      <c r="B98" s="300"/>
      <c r="C98" s="300"/>
      <c r="D98" s="300"/>
      <c r="E98" s="300"/>
      <c r="F98" s="300"/>
      <c r="G98" s="300"/>
      <c r="H98" s="300"/>
      <c r="I98" s="300"/>
      <c r="J98" s="48"/>
      <c r="K98" s="47"/>
      <c r="L98" s="49"/>
      <c r="M98" s="152"/>
      <c r="N98" s="8"/>
    </row>
    <row r="99" spans="1:14" s="9" customFormat="1" ht="15">
      <c r="A99" s="47"/>
      <c r="B99" s="47"/>
      <c r="C99" s="47"/>
      <c r="D99" s="47"/>
      <c r="E99" s="47"/>
      <c r="F99" s="47"/>
      <c r="G99" s="47"/>
      <c r="H99" s="47"/>
      <c r="I99" s="47"/>
      <c r="J99" s="48"/>
      <c r="K99" s="47"/>
      <c r="L99" s="49"/>
      <c r="M99" s="152"/>
      <c r="N99" s="8"/>
    </row>
    <row r="100" spans="1:14" s="9" customFormat="1" ht="15">
      <c r="A100" s="300" t="s">
        <v>111</v>
      </c>
      <c r="B100" s="300"/>
      <c r="C100" s="300"/>
      <c r="D100" s="300"/>
      <c r="E100" s="300"/>
      <c r="F100" s="300"/>
      <c r="G100" s="300"/>
      <c r="H100" s="300"/>
      <c r="I100" s="300"/>
      <c r="J100" s="48"/>
      <c r="K100" s="47"/>
      <c r="L100" s="49"/>
      <c r="M100" s="152"/>
      <c r="N100" s="8"/>
    </row>
    <row r="101" spans="1:14" s="9" customFormat="1" ht="15">
      <c r="A101" s="47"/>
      <c r="B101" s="47"/>
      <c r="C101" s="47"/>
      <c r="D101" s="47"/>
      <c r="E101" s="47"/>
      <c r="F101" s="47"/>
      <c r="G101" s="47"/>
      <c r="H101" s="47"/>
      <c r="I101" s="47"/>
      <c r="J101" s="48"/>
      <c r="K101" s="47"/>
      <c r="L101" s="49"/>
      <c r="M101" s="152"/>
      <c r="N101" s="8"/>
    </row>
    <row r="102" spans="1:14" ht="55.5" hidden="1" customHeight="1">
      <c r="A102" s="300" t="s">
        <v>112</v>
      </c>
      <c r="B102" s="300"/>
      <c r="C102" s="300"/>
      <c r="D102" s="300"/>
      <c r="E102" s="300"/>
      <c r="F102" s="300"/>
      <c r="G102" s="300"/>
      <c r="H102" s="300"/>
      <c r="I102" s="301"/>
      <c r="J102" s="48"/>
      <c r="L102" s="49" t="s">
        <v>113</v>
      </c>
    </row>
  </sheetData>
  <mergeCells count="38">
    <mergeCell ref="B16:I16"/>
    <mergeCell ref="B5:I5"/>
    <mergeCell ref="B10:I10"/>
    <mergeCell ref="B13:I13"/>
    <mergeCell ref="A38:I38"/>
    <mergeCell ref="A48:I48"/>
    <mergeCell ref="E50:H50"/>
    <mergeCell ref="B19:I19"/>
    <mergeCell ref="A29:I29"/>
    <mergeCell ref="A31:I31"/>
    <mergeCell ref="A42:I42"/>
    <mergeCell ref="A61:I61"/>
    <mergeCell ref="A63:I63"/>
    <mergeCell ref="A65:I65"/>
    <mergeCell ref="A67:I67"/>
    <mergeCell ref="E51:H51"/>
    <mergeCell ref="E53:H53"/>
    <mergeCell ref="E54:H54"/>
    <mergeCell ref="A57:I57"/>
    <mergeCell ref="A59:I59"/>
    <mergeCell ref="A69:I69"/>
    <mergeCell ref="D71:E71"/>
    <mergeCell ref="F71:G71"/>
    <mergeCell ref="H71:I71"/>
    <mergeCell ref="A72:C72"/>
    <mergeCell ref="A79:I79"/>
    <mergeCell ref="A81:I81"/>
    <mergeCell ref="A74:I74"/>
    <mergeCell ref="A82:I82"/>
    <mergeCell ref="A86:D86"/>
    <mergeCell ref="A102:I102"/>
    <mergeCell ref="A88:D88"/>
    <mergeCell ref="A89:D89"/>
    <mergeCell ref="A87:D87"/>
    <mergeCell ref="A92:D92"/>
    <mergeCell ref="A96:I96"/>
    <mergeCell ref="A98:I98"/>
    <mergeCell ref="A100:I100"/>
  </mergeCell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'PPA Information'!$A$4:$A$55</xm:f>
          </x14:formula1>
          <xm:sqref>A2</xm:sqref>
        </x14:dataValidation>
        <x14:dataValidation type="list" allowBlank="1" showInputMessage="1" showErrorMessage="1">
          <x14:formula1>
            <xm:f>'EGOP Valuation Results'!$A$4:$A$56</xm:f>
          </x14:formula1>
          <xm:sqref>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0"/>
  <sheetViews>
    <sheetView topLeftCell="A134" workbookViewId="0">
      <selection activeCell="G22" sqref="G22"/>
    </sheetView>
  </sheetViews>
  <sheetFormatPr defaultRowHeight="12.75"/>
  <cols>
    <col min="1" max="1" width="9.140625" style="54"/>
    <col min="2" max="2" width="9.140625" style="2"/>
    <col min="3" max="3" width="10.7109375" style="2" customWidth="1"/>
    <col min="4" max="4" width="10.28515625" style="2" customWidth="1"/>
    <col min="5" max="5" width="9.85546875" style="2" bestFit="1" customWidth="1"/>
    <col min="6" max="6" width="11.42578125" style="2" customWidth="1"/>
    <col min="7" max="7" width="10.85546875" style="2" customWidth="1"/>
    <col min="8" max="8" width="10.7109375" style="2" bestFit="1" customWidth="1"/>
    <col min="9" max="9" width="9.7109375" style="2" customWidth="1"/>
    <col min="10" max="10" width="10.28515625" style="2" customWidth="1"/>
    <col min="11" max="11" width="18.28515625" style="2" customWidth="1"/>
    <col min="12" max="12" width="9.85546875" style="3" bestFit="1" customWidth="1"/>
    <col min="13" max="13" width="54.5703125" style="51" customWidth="1"/>
    <col min="14" max="16384" width="9.140625" style="2"/>
  </cols>
  <sheetData>
    <row r="1" spans="1:13">
      <c r="A1" s="1" t="s">
        <v>223</v>
      </c>
    </row>
    <row r="2" spans="1:13" s="5" customFormat="1">
      <c r="A2" s="1" t="s">
        <v>206</v>
      </c>
      <c r="L2" s="6"/>
      <c r="M2" s="52"/>
    </row>
    <row r="3" spans="1:13" ht="72.75" customHeight="1">
      <c r="B3" s="318" t="s">
        <v>224</v>
      </c>
      <c r="C3" s="318"/>
      <c r="D3" s="318"/>
      <c r="E3" s="318"/>
      <c r="F3" s="318"/>
      <c r="G3" s="318"/>
      <c r="H3" s="318"/>
      <c r="I3" s="318"/>
    </row>
    <row r="5" spans="1:13">
      <c r="B5" s="2" t="s">
        <v>221</v>
      </c>
    </row>
    <row r="7" spans="1:13">
      <c r="A7" s="7"/>
      <c r="B7" s="5" t="s">
        <v>207</v>
      </c>
    </row>
    <row r="8" spans="1:13" ht="13.5" customHeight="1">
      <c r="A8" s="7" t="s">
        <v>5</v>
      </c>
      <c r="B8" s="318" t="s">
        <v>222</v>
      </c>
      <c r="C8" s="318"/>
      <c r="D8" s="318"/>
      <c r="E8" s="318"/>
      <c r="F8" s="318"/>
      <c r="G8" s="318"/>
      <c r="H8" s="318"/>
      <c r="I8" s="318"/>
    </row>
    <row r="9" spans="1:13">
      <c r="A9" s="7"/>
    </row>
    <row r="10" spans="1:13">
      <c r="A10" s="7"/>
      <c r="B10" s="5" t="s">
        <v>208</v>
      </c>
    </row>
    <row r="11" spans="1:13">
      <c r="A11" s="7" t="s">
        <v>5</v>
      </c>
      <c r="B11" s="318" t="s">
        <v>225</v>
      </c>
      <c r="C11" s="318"/>
      <c r="D11" s="318"/>
      <c r="E11" s="318"/>
      <c r="F11" s="318"/>
      <c r="G11" s="318"/>
      <c r="H11" s="318"/>
      <c r="I11" s="318"/>
    </row>
    <row r="12" spans="1:13">
      <c r="A12" s="7"/>
      <c r="B12" s="5"/>
    </row>
    <row r="13" spans="1:13">
      <c r="A13" s="7"/>
      <c r="B13" s="5" t="s">
        <v>23</v>
      </c>
      <c r="M13" s="2"/>
    </row>
    <row r="14" spans="1:13" ht="15" customHeight="1">
      <c r="A14" s="7"/>
      <c r="B14" s="318" t="s">
        <v>226</v>
      </c>
      <c r="C14" s="318"/>
      <c r="D14" s="318"/>
      <c r="E14" s="318"/>
      <c r="F14" s="318"/>
      <c r="G14" s="318"/>
      <c r="H14" s="318"/>
      <c r="I14" s="318"/>
      <c r="M14" s="2"/>
    </row>
    <row r="15" spans="1:13">
      <c r="A15" s="7"/>
    </row>
    <row r="16" spans="1:13">
      <c r="A16" s="7"/>
      <c r="B16" s="5" t="s">
        <v>227</v>
      </c>
    </row>
    <row r="17" spans="1:13" s="9" customFormat="1" ht="24" customHeight="1">
      <c r="A17" s="7" t="s">
        <v>5</v>
      </c>
      <c r="B17" s="318" t="s">
        <v>321</v>
      </c>
      <c r="C17" s="318"/>
      <c r="D17" s="318"/>
      <c r="E17" s="318"/>
      <c r="F17" s="318"/>
      <c r="G17" s="318"/>
      <c r="H17" s="318"/>
      <c r="I17" s="318"/>
      <c r="J17" s="94"/>
      <c r="K17" s="94"/>
      <c r="L17" s="94" t="s">
        <v>320</v>
      </c>
      <c r="M17" s="10"/>
    </row>
    <row r="19" spans="1:13">
      <c r="A19" s="5" t="s">
        <v>31</v>
      </c>
      <c r="B19" s="5"/>
    </row>
    <row r="21" spans="1:13">
      <c r="A21" s="5" t="s">
        <v>32</v>
      </c>
      <c r="B21" s="5"/>
    </row>
    <row r="23" spans="1:13">
      <c r="A23" s="5" t="s">
        <v>209</v>
      </c>
      <c r="B23" s="5"/>
    </row>
    <row r="24" spans="1:13">
      <c r="A24" s="2"/>
    </row>
    <row r="25" spans="1:13" ht="13.5">
      <c r="A25" s="11" t="s">
        <v>33</v>
      </c>
      <c r="B25" s="11"/>
    </row>
    <row r="27" spans="1:13" ht="136.5" customHeight="1">
      <c r="A27" s="316" t="s">
        <v>230</v>
      </c>
      <c r="B27" s="316"/>
      <c r="C27" s="316"/>
      <c r="D27" s="316"/>
      <c r="E27" s="316"/>
      <c r="F27" s="316"/>
      <c r="G27" s="316"/>
      <c r="H27" s="316"/>
      <c r="I27" s="316"/>
      <c r="L27" s="55" t="s">
        <v>246</v>
      </c>
      <c r="M27" s="51" t="s">
        <v>229</v>
      </c>
    </row>
    <row r="28" spans="1:13" ht="11.25" customHeight="1">
      <c r="B28" s="51"/>
      <c r="C28" s="51"/>
      <c r="D28" s="51"/>
      <c r="E28" s="51"/>
      <c r="F28" s="51"/>
      <c r="G28" s="51"/>
      <c r="H28" s="51"/>
      <c r="I28" s="51"/>
    </row>
    <row r="29" spans="1:13" ht="168" customHeight="1">
      <c r="A29" s="316" t="s">
        <v>243</v>
      </c>
      <c r="B29" s="316"/>
      <c r="C29" s="316"/>
      <c r="D29" s="316"/>
      <c r="E29" s="316"/>
      <c r="F29" s="316"/>
      <c r="G29" s="316"/>
      <c r="H29" s="316"/>
      <c r="I29" s="316"/>
      <c r="L29" s="57" t="s">
        <v>247</v>
      </c>
      <c r="M29" s="51" t="s">
        <v>248</v>
      </c>
    </row>
    <row r="31" spans="1:13" ht="13.5" thickBot="1">
      <c r="A31" s="53"/>
      <c r="B31" s="53"/>
      <c r="C31" s="53"/>
      <c r="D31" s="53"/>
      <c r="E31" s="53"/>
      <c r="F31" s="53"/>
      <c r="G31" s="53"/>
      <c r="H31" s="53"/>
      <c r="I31" s="53"/>
      <c r="M31" s="2"/>
    </row>
    <row r="32" spans="1:13" ht="15" customHeight="1">
      <c r="A32" s="12"/>
      <c r="B32" s="13"/>
      <c r="C32" s="13"/>
      <c r="D32" s="13"/>
      <c r="E32" s="13"/>
      <c r="F32" s="13"/>
      <c r="G32" s="13"/>
      <c r="H32" s="13"/>
      <c r="I32" s="14"/>
      <c r="M32" s="2"/>
    </row>
    <row r="33" spans="1:18" ht="63.75">
      <c r="A33" s="15" t="s">
        <v>244</v>
      </c>
      <c r="B33" s="16"/>
      <c r="C33" s="16"/>
      <c r="D33" s="44" t="e">
        <f>VLOOKUP($A$1,'EGOP Valuation Results'!$A:$CK,3,FALSE)</f>
        <v>#N/A</v>
      </c>
      <c r="E33" s="16"/>
      <c r="F33" s="16"/>
      <c r="G33" s="16"/>
      <c r="H33" s="16"/>
      <c r="I33" s="17"/>
      <c r="M33" s="2"/>
    </row>
    <row r="34" spans="1:18" ht="13.5" thickBot="1">
      <c r="A34" s="18"/>
      <c r="B34" s="19"/>
      <c r="C34" s="19"/>
      <c r="D34" s="39"/>
      <c r="E34" s="19"/>
      <c r="F34" s="19"/>
      <c r="G34" s="19"/>
      <c r="H34" s="19"/>
      <c r="I34" s="20"/>
      <c r="M34" s="2"/>
    </row>
    <row r="36" spans="1:18" s="58" customFormat="1" ht="28.5" customHeight="1">
      <c r="A36" s="318" t="s">
        <v>249</v>
      </c>
      <c r="B36" s="318"/>
      <c r="C36" s="318"/>
      <c r="D36" s="318"/>
      <c r="E36" s="318"/>
      <c r="F36" s="318"/>
      <c r="G36" s="318"/>
      <c r="H36" s="318"/>
      <c r="I36" s="318"/>
      <c r="J36" s="56"/>
      <c r="K36" s="56"/>
      <c r="L36" s="57" t="s">
        <v>250</v>
      </c>
      <c r="N36" s="64"/>
    </row>
    <row r="37" spans="1:18" s="58" customFormat="1" ht="15">
      <c r="A37" s="59"/>
      <c r="B37" s="56"/>
      <c r="C37" s="56"/>
      <c r="D37" s="56"/>
      <c r="E37" s="56"/>
      <c r="F37" s="56"/>
      <c r="G37" s="56"/>
      <c r="H37" s="56"/>
      <c r="I37" s="56"/>
      <c r="J37" s="56"/>
      <c r="K37" s="56"/>
      <c r="L37" s="57"/>
      <c r="N37" s="64"/>
    </row>
    <row r="38" spans="1:18" s="58" customFormat="1" ht="15">
      <c r="A38" s="59"/>
      <c r="B38" s="56"/>
      <c r="C38" s="56"/>
      <c r="D38" s="56"/>
      <c r="E38" s="56"/>
      <c r="F38" s="56"/>
      <c r="G38" s="60"/>
      <c r="H38" s="56"/>
      <c r="I38" s="60"/>
      <c r="J38" s="56"/>
      <c r="K38" s="56"/>
      <c r="L38" s="57"/>
      <c r="N38" s="64"/>
    </row>
    <row r="39" spans="1:18" s="58" customFormat="1" ht="24.75" customHeight="1">
      <c r="A39" s="316" t="s">
        <v>251</v>
      </c>
      <c r="B39" s="316"/>
      <c r="C39" s="316"/>
      <c r="D39" s="316"/>
      <c r="E39" s="316"/>
      <c r="F39" s="56"/>
      <c r="G39" s="56"/>
      <c r="H39" s="56"/>
      <c r="I39" s="61"/>
      <c r="J39" s="56"/>
      <c r="K39" s="56"/>
      <c r="L39" s="57"/>
      <c r="N39" s="64"/>
    </row>
    <row r="40" spans="1:18" s="58" customFormat="1" ht="15">
      <c r="A40" s="59"/>
      <c r="B40" s="56"/>
      <c r="C40" s="56"/>
      <c r="D40" s="56"/>
      <c r="E40" s="56"/>
      <c r="F40" s="56"/>
      <c r="G40" s="56"/>
      <c r="H40" s="56"/>
      <c r="I40" s="61"/>
      <c r="J40" s="56"/>
      <c r="K40" s="56"/>
      <c r="L40" s="57"/>
      <c r="N40" s="64"/>
    </row>
    <row r="41" spans="1:18" s="58" customFormat="1" ht="27.75" customHeight="1">
      <c r="A41" s="316" t="s">
        <v>252</v>
      </c>
      <c r="B41" s="316"/>
      <c r="C41" s="316"/>
      <c r="D41" s="316"/>
      <c r="E41" s="316"/>
      <c r="F41" s="56"/>
      <c r="G41" s="56"/>
      <c r="H41" s="56"/>
      <c r="I41" s="61"/>
      <c r="J41" s="56"/>
      <c r="K41" s="56"/>
      <c r="L41" s="57"/>
      <c r="N41" s="64"/>
    </row>
    <row r="42" spans="1:18" s="58" customFormat="1" ht="15">
      <c r="A42" s="59"/>
      <c r="B42" s="56"/>
      <c r="C42" s="56"/>
      <c r="D42" s="56"/>
      <c r="E42" s="56"/>
      <c r="F42" s="56"/>
      <c r="G42" s="56"/>
      <c r="H42" s="56"/>
      <c r="I42" s="61"/>
      <c r="J42" s="56"/>
      <c r="K42" s="56"/>
      <c r="L42" s="57"/>
      <c r="N42" s="64"/>
    </row>
    <row r="43" spans="1:18" s="58" customFormat="1" ht="15">
      <c r="A43" s="316" t="s">
        <v>253</v>
      </c>
      <c r="B43" s="316"/>
      <c r="C43" s="316"/>
      <c r="D43" s="316"/>
      <c r="E43" s="316"/>
      <c r="F43" s="56"/>
      <c r="G43" s="62"/>
      <c r="H43" s="56"/>
      <c r="I43" s="61"/>
      <c r="J43" s="56"/>
      <c r="K43" s="56"/>
      <c r="L43" s="57"/>
      <c r="N43" s="64"/>
    </row>
    <row r="44" spans="1:18" s="58" customFormat="1" ht="15.75" thickBot="1">
      <c r="A44" s="59"/>
      <c r="B44" s="56"/>
      <c r="C44" s="56"/>
      <c r="D44" s="56"/>
      <c r="E44" s="56"/>
      <c r="F44" s="56"/>
      <c r="G44" s="63">
        <f>G39+G41+G43</f>
        <v>0</v>
      </c>
      <c r="H44" s="56"/>
      <c r="I44" s="61"/>
      <c r="J44" s="56"/>
      <c r="K44" s="56"/>
      <c r="L44" s="57"/>
      <c r="N44" s="64"/>
    </row>
    <row r="45" spans="1:18" s="58" customFormat="1" ht="15.75" thickTop="1">
      <c r="A45" s="59"/>
      <c r="B45" s="56"/>
      <c r="C45" s="56"/>
      <c r="D45" s="56"/>
      <c r="E45" s="56"/>
      <c r="F45" s="56"/>
      <c r="G45" s="56"/>
      <c r="H45" s="56"/>
      <c r="I45" s="61"/>
      <c r="J45" s="56"/>
      <c r="K45" s="56"/>
      <c r="L45" s="57"/>
      <c r="N45" s="64"/>
    </row>
    <row r="46" spans="1:18" ht="57" customHeight="1">
      <c r="A46" s="318" t="s">
        <v>231</v>
      </c>
      <c r="B46" s="318"/>
      <c r="C46" s="318"/>
      <c r="D46" s="318"/>
      <c r="E46" s="318"/>
      <c r="F46" s="318"/>
      <c r="G46" s="318"/>
      <c r="H46" s="318"/>
      <c r="I46" s="318"/>
      <c r="L46" s="65" t="s">
        <v>254</v>
      </c>
      <c r="N46" s="51"/>
      <c r="O46" s="51"/>
      <c r="P46" s="51"/>
      <c r="Q46" s="51"/>
      <c r="R46" s="51"/>
    </row>
    <row r="48" spans="1:18" ht="13.5">
      <c r="A48" s="11" t="s">
        <v>37</v>
      </c>
    </row>
    <row r="50" spans="1:14" ht="41.25" customHeight="1">
      <c r="A50" s="329" t="s">
        <v>210</v>
      </c>
      <c r="B50" s="318"/>
      <c r="C50" s="318"/>
      <c r="D50" s="318"/>
      <c r="E50" s="318"/>
      <c r="F50" s="318"/>
      <c r="G50" s="318"/>
      <c r="H50" s="318"/>
      <c r="I50" s="318"/>
      <c r="J50" s="21"/>
      <c r="L50" s="3">
        <v>166</v>
      </c>
    </row>
    <row r="51" spans="1:14">
      <c r="A51" s="2"/>
      <c r="J51" s="21"/>
    </row>
    <row r="52" spans="1:14">
      <c r="A52" s="2"/>
      <c r="B52" s="2" t="s">
        <v>41</v>
      </c>
      <c r="E52" s="330">
        <v>2.2499999999999999E-2</v>
      </c>
      <c r="F52" s="330"/>
      <c r="G52" s="330"/>
      <c r="H52" s="330"/>
      <c r="J52" s="21"/>
      <c r="M52" s="2" t="s">
        <v>42</v>
      </c>
    </row>
    <row r="53" spans="1:14" ht="25.5" customHeight="1">
      <c r="A53" s="2"/>
      <c r="B53" s="2" t="s">
        <v>43</v>
      </c>
      <c r="E53" s="331" t="s">
        <v>44</v>
      </c>
      <c r="F53" s="331"/>
      <c r="G53" s="331"/>
      <c r="H53" s="331"/>
      <c r="J53" s="21"/>
      <c r="M53" s="2" t="s">
        <v>45</v>
      </c>
    </row>
    <row r="54" spans="1:14" ht="12.75" hidden="1" customHeight="1">
      <c r="A54" s="2"/>
      <c r="B54" s="2" t="s">
        <v>46</v>
      </c>
      <c r="E54" s="46" t="s">
        <v>211</v>
      </c>
      <c r="J54" s="21"/>
    </row>
    <row r="55" spans="1:14" ht="28.5" hidden="1" customHeight="1">
      <c r="A55" s="2"/>
      <c r="B55" s="54" t="s">
        <v>212</v>
      </c>
      <c r="E55" s="316" t="s">
        <v>213</v>
      </c>
      <c r="F55" s="316"/>
      <c r="G55" s="316"/>
      <c r="H55" s="316"/>
      <c r="J55" s="21"/>
    </row>
    <row r="56" spans="1:14" ht="55.5" customHeight="1">
      <c r="A56" s="2"/>
      <c r="B56" s="54" t="s">
        <v>48</v>
      </c>
      <c r="E56" s="317" t="s">
        <v>214</v>
      </c>
      <c r="F56" s="317"/>
      <c r="G56" s="317"/>
      <c r="H56" s="317"/>
      <c r="J56" s="21"/>
      <c r="M56" s="2" t="s">
        <v>49</v>
      </c>
    </row>
    <row r="57" spans="1:14">
      <c r="A57" s="2"/>
      <c r="J57" s="21"/>
    </row>
    <row r="58" spans="1:14">
      <c r="A58" s="2"/>
      <c r="J58" s="21"/>
    </row>
    <row r="59" spans="1:14" ht="137.25" customHeight="1">
      <c r="A59" s="318" t="s">
        <v>52</v>
      </c>
      <c r="B59" s="318"/>
      <c r="C59" s="318"/>
      <c r="D59" s="318"/>
      <c r="E59" s="318"/>
      <c r="F59" s="318"/>
      <c r="G59" s="318"/>
      <c r="H59" s="318"/>
      <c r="I59" s="318"/>
      <c r="J59" s="21"/>
      <c r="L59" s="66">
        <v>166</v>
      </c>
      <c r="M59" s="51" t="s">
        <v>53</v>
      </c>
    </row>
    <row r="60" spans="1:14">
      <c r="A60" s="2"/>
      <c r="J60" s="21"/>
    </row>
    <row r="61" spans="1:14" ht="40.5" customHeight="1">
      <c r="A61" s="318" t="s">
        <v>54</v>
      </c>
      <c r="B61" s="318"/>
      <c r="C61" s="318"/>
      <c r="D61" s="318"/>
      <c r="E61" s="318"/>
      <c r="F61" s="318"/>
      <c r="G61" s="318"/>
      <c r="H61" s="318"/>
      <c r="I61" s="318"/>
      <c r="J61" s="21"/>
      <c r="L61" s="68">
        <v>166</v>
      </c>
      <c r="M61" s="51" t="s">
        <v>53</v>
      </c>
    </row>
    <row r="62" spans="1:14" s="47" customFormat="1">
      <c r="J62" s="48"/>
      <c r="L62" s="49"/>
      <c r="M62" s="50"/>
    </row>
    <row r="63" spans="1:14" s="69" customFormat="1" ht="15">
      <c r="A63" s="71" t="s">
        <v>255</v>
      </c>
      <c r="B63" s="67"/>
      <c r="C63" s="67"/>
      <c r="D63" s="67"/>
      <c r="E63" s="67"/>
      <c r="F63" s="67"/>
      <c r="G63" s="67"/>
      <c r="H63" s="67"/>
      <c r="I63" s="67"/>
      <c r="J63" s="73"/>
      <c r="K63" s="67"/>
      <c r="L63" s="68">
        <v>168</v>
      </c>
      <c r="N63" s="84"/>
    </row>
    <row r="64" spans="1:14" s="69" customFormat="1" ht="15">
      <c r="A64" s="67"/>
      <c r="B64" s="67"/>
      <c r="C64" s="67"/>
      <c r="D64" s="67"/>
      <c r="E64" s="67"/>
      <c r="F64" s="67"/>
      <c r="G64" s="67"/>
      <c r="H64" s="67"/>
      <c r="I64" s="67"/>
      <c r="J64" s="73"/>
      <c r="K64" s="67"/>
      <c r="L64" s="68"/>
      <c r="N64" s="84"/>
    </row>
    <row r="65" spans="1:14" s="69" customFormat="1" ht="15">
      <c r="A65" s="332" t="s">
        <v>239</v>
      </c>
      <c r="B65" s="332"/>
      <c r="C65" s="67"/>
      <c r="D65" s="67"/>
      <c r="E65" s="67"/>
      <c r="F65" s="73"/>
      <c r="G65" s="67"/>
      <c r="H65" s="67"/>
      <c r="I65" s="67"/>
      <c r="J65" s="73"/>
      <c r="K65" s="67"/>
      <c r="L65" s="68"/>
      <c r="N65" s="84"/>
    </row>
    <row r="66" spans="1:14" s="69" customFormat="1" ht="39">
      <c r="A66" s="67"/>
      <c r="B66" s="67"/>
      <c r="C66" s="67"/>
      <c r="D66" s="67"/>
      <c r="E66" s="67"/>
      <c r="F66" s="74" t="s">
        <v>256</v>
      </c>
      <c r="G66" s="72"/>
      <c r="H66" s="72"/>
      <c r="I66" s="72"/>
      <c r="J66" s="73"/>
      <c r="K66" s="67"/>
      <c r="L66" s="68"/>
      <c r="N66" s="84"/>
    </row>
    <row r="67" spans="1:14" s="69" customFormat="1" ht="15">
      <c r="A67" s="67" t="s">
        <v>257</v>
      </c>
      <c r="B67" s="67"/>
      <c r="C67" s="67"/>
      <c r="D67" s="67"/>
      <c r="E67" s="67"/>
      <c r="F67" s="75">
        <v>432472</v>
      </c>
      <c r="G67" s="76"/>
      <c r="H67" s="76"/>
      <c r="I67" s="67"/>
      <c r="J67" s="73"/>
      <c r="K67" s="67"/>
      <c r="L67" s="68" t="s">
        <v>258</v>
      </c>
      <c r="N67" s="84"/>
    </row>
    <row r="68" spans="1:14" s="69" customFormat="1" ht="15">
      <c r="A68" s="67" t="s">
        <v>259</v>
      </c>
      <c r="B68" s="67"/>
      <c r="C68" s="67"/>
      <c r="D68" s="67"/>
      <c r="E68" s="67"/>
      <c r="F68" s="67"/>
      <c r="G68" s="73"/>
      <c r="H68" s="73"/>
      <c r="I68" s="67"/>
      <c r="J68" s="73"/>
      <c r="K68" s="67"/>
      <c r="L68" s="68"/>
      <c r="N68" s="84"/>
    </row>
    <row r="69" spans="1:14" s="69" customFormat="1" ht="15">
      <c r="A69" s="77" t="s">
        <v>260</v>
      </c>
      <c r="B69" s="67"/>
      <c r="C69" s="67"/>
      <c r="D69" s="67"/>
      <c r="E69" s="67"/>
      <c r="F69" s="78">
        <v>19051</v>
      </c>
      <c r="G69" s="79"/>
      <c r="H69" s="79"/>
      <c r="I69" s="67"/>
      <c r="J69" s="73"/>
      <c r="K69" s="67"/>
      <c r="L69" s="68" t="s">
        <v>261</v>
      </c>
      <c r="N69" s="84"/>
    </row>
    <row r="70" spans="1:14" s="69" customFormat="1" ht="15">
      <c r="A70" s="77" t="s">
        <v>262</v>
      </c>
      <c r="B70" s="67"/>
      <c r="C70" s="67"/>
      <c r="D70" s="67"/>
      <c r="E70" s="67"/>
      <c r="F70" s="78">
        <v>30663</v>
      </c>
      <c r="G70" s="79"/>
      <c r="H70" s="79"/>
      <c r="I70" s="67"/>
      <c r="J70" s="73"/>
      <c r="K70" s="67"/>
      <c r="L70" s="68" t="s">
        <v>263</v>
      </c>
      <c r="N70" s="84"/>
    </row>
    <row r="71" spans="1:14" s="69" customFormat="1" ht="15">
      <c r="A71" s="77" t="s">
        <v>264</v>
      </c>
      <c r="B71" s="67"/>
      <c r="C71" s="67"/>
      <c r="D71" s="67"/>
      <c r="E71" s="67"/>
      <c r="F71" s="78"/>
      <c r="G71" s="79"/>
      <c r="H71" s="79"/>
      <c r="I71" s="67"/>
      <c r="J71" s="73"/>
      <c r="K71" s="67"/>
      <c r="L71" s="68" t="s">
        <v>265</v>
      </c>
      <c r="N71" s="84"/>
    </row>
    <row r="72" spans="1:14" s="69" customFormat="1" ht="15">
      <c r="A72" s="77" t="s">
        <v>266</v>
      </c>
      <c r="B72" s="67"/>
      <c r="C72" s="67"/>
      <c r="D72" s="67"/>
      <c r="E72" s="67"/>
      <c r="F72" s="78">
        <v>8925</v>
      </c>
      <c r="G72" s="79"/>
      <c r="H72" s="79"/>
      <c r="I72" s="67"/>
      <c r="J72" s="73"/>
      <c r="K72" s="67"/>
      <c r="L72" s="68" t="s">
        <v>267</v>
      </c>
      <c r="N72" s="84"/>
    </row>
    <row r="73" spans="1:14" s="69" customFormat="1" ht="15">
      <c r="A73" s="77" t="s">
        <v>268</v>
      </c>
      <c r="B73" s="67"/>
      <c r="C73" s="67"/>
      <c r="D73" s="67"/>
      <c r="E73" s="67"/>
      <c r="F73" s="78">
        <v>8926</v>
      </c>
      <c r="G73" s="79"/>
      <c r="H73" s="79"/>
      <c r="I73" s="67"/>
      <c r="J73" s="73"/>
      <c r="K73" s="67"/>
      <c r="L73" s="68" t="s">
        <v>269</v>
      </c>
      <c r="N73" s="84"/>
    </row>
    <row r="74" spans="1:14" s="69" customFormat="1" ht="15">
      <c r="A74" s="77" t="s">
        <v>270</v>
      </c>
      <c r="B74" s="67"/>
      <c r="C74" s="67"/>
      <c r="D74" s="67"/>
      <c r="E74" s="67"/>
      <c r="F74" s="78">
        <v>-7899</v>
      </c>
      <c r="G74" s="79"/>
      <c r="H74" s="79"/>
      <c r="I74" s="67"/>
      <c r="J74" s="73"/>
      <c r="K74" s="67"/>
      <c r="L74" s="68" t="s">
        <v>271</v>
      </c>
      <c r="N74" s="84"/>
    </row>
    <row r="75" spans="1:14" s="69" customFormat="1" ht="15">
      <c r="A75" s="67"/>
      <c r="B75" s="67" t="s">
        <v>272</v>
      </c>
      <c r="C75" s="67"/>
      <c r="D75" s="67"/>
      <c r="E75" s="67"/>
      <c r="F75" s="80">
        <f>SUM(F68:F74)</f>
        <v>59666</v>
      </c>
      <c r="G75" s="79"/>
      <c r="H75" s="79"/>
      <c r="I75" s="67"/>
      <c r="J75" s="73"/>
      <c r="K75" s="67"/>
      <c r="L75" s="68"/>
      <c r="N75" s="84"/>
    </row>
    <row r="76" spans="1:14" s="69" customFormat="1" ht="15.75" thickBot="1">
      <c r="A76" s="67" t="s">
        <v>273</v>
      </c>
      <c r="B76" s="67"/>
      <c r="C76" s="67"/>
      <c r="D76" s="67"/>
      <c r="E76" s="67"/>
      <c r="F76" s="81">
        <f>F67+F75</f>
        <v>492138</v>
      </c>
      <c r="G76" s="76"/>
      <c r="H76" s="76"/>
      <c r="I76" s="67"/>
      <c r="J76" s="73"/>
      <c r="K76" s="67"/>
      <c r="L76" s="68" t="s">
        <v>274</v>
      </c>
      <c r="N76" s="84"/>
    </row>
    <row r="77" spans="1:14" s="69" customFormat="1" ht="15.75" thickTop="1">
      <c r="A77" s="67"/>
      <c r="B77" s="67"/>
      <c r="C77" s="67"/>
      <c r="D77" s="67"/>
      <c r="E77" s="67"/>
      <c r="F77" s="67"/>
      <c r="G77" s="73"/>
      <c r="H77" s="73"/>
      <c r="I77" s="67"/>
      <c r="J77" s="73"/>
      <c r="K77" s="67"/>
      <c r="L77" s="68"/>
      <c r="N77" s="84"/>
    </row>
    <row r="78" spans="1:14" s="69" customFormat="1" ht="27.75" customHeight="1">
      <c r="A78" s="318" t="s">
        <v>240</v>
      </c>
      <c r="B78" s="318"/>
      <c r="C78" s="318"/>
      <c r="D78" s="318"/>
      <c r="E78" s="318"/>
      <c r="F78" s="82">
        <v>25</v>
      </c>
      <c r="G78" s="73"/>
      <c r="H78" s="73"/>
      <c r="I78" s="67"/>
      <c r="J78" s="73"/>
      <c r="K78" s="67"/>
      <c r="L78" s="68" t="s">
        <v>275</v>
      </c>
      <c r="N78" s="84"/>
    </row>
    <row r="79" spans="1:14" s="69" customFormat="1" ht="15">
      <c r="A79" s="67"/>
      <c r="B79" s="67"/>
      <c r="C79" s="67"/>
      <c r="D79" s="67"/>
      <c r="E79" s="67"/>
      <c r="F79" s="67"/>
      <c r="G79" s="73"/>
      <c r="H79" s="73"/>
      <c r="I79" s="67"/>
      <c r="J79" s="73"/>
      <c r="K79" s="67"/>
      <c r="L79" s="68"/>
      <c r="N79" s="84"/>
    </row>
    <row r="80" spans="1:14" s="69" customFormat="1" ht="30.75" customHeight="1">
      <c r="A80" s="318" t="s">
        <v>276</v>
      </c>
      <c r="B80" s="318"/>
      <c r="C80" s="318"/>
      <c r="D80" s="318"/>
      <c r="E80" s="318"/>
      <c r="F80" s="82">
        <v>0</v>
      </c>
      <c r="G80" s="73"/>
      <c r="H80" s="73"/>
      <c r="I80" s="67"/>
      <c r="J80" s="73"/>
      <c r="K80" s="67"/>
      <c r="L80" s="68" t="s">
        <v>277</v>
      </c>
      <c r="N80" s="84"/>
    </row>
    <row r="81" spans="1:14" s="69" customFormat="1" ht="15">
      <c r="A81" s="67"/>
      <c r="B81" s="67"/>
      <c r="C81" s="67"/>
      <c r="D81" s="67"/>
      <c r="E81" s="67"/>
      <c r="F81" s="67"/>
      <c r="G81" s="73"/>
      <c r="H81" s="73"/>
      <c r="I81" s="67"/>
      <c r="J81" s="73"/>
      <c r="K81" s="67"/>
      <c r="L81" s="68"/>
      <c r="N81" s="84"/>
    </row>
    <row r="82" spans="1:14" s="69" customFormat="1" ht="15">
      <c r="A82" s="318" t="s">
        <v>278</v>
      </c>
      <c r="B82" s="318"/>
      <c r="C82" s="318"/>
      <c r="D82" s="318"/>
      <c r="E82" s="318"/>
      <c r="F82" s="83">
        <v>0</v>
      </c>
      <c r="G82" s="73"/>
      <c r="H82" s="73"/>
      <c r="I82" s="67"/>
      <c r="J82" s="73"/>
      <c r="K82" s="67"/>
      <c r="L82" s="68" t="s">
        <v>279</v>
      </c>
      <c r="N82" s="84"/>
    </row>
    <row r="83" spans="1:14" s="69" customFormat="1" ht="15">
      <c r="A83" s="67"/>
      <c r="B83" s="67"/>
      <c r="C83" s="67"/>
      <c r="D83" s="67"/>
      <c r="E83" s="67"/>
      <c r="F83" s="67"/>
      <c r="G83" s="73"/>
      <c r="H83" s="73"/>
      <c r="I83" s="67"/>
      <c r="J83" s="73"/>
      <c r="K83" s="67"/>
      <c r="L83" s="68"/>
      <c r="N83" s="84"/>
    </row>
    <row r="84" spans="1:14" s="69" customFormat="1" ht="71.25" customHeight="1">
      <c r="A84" s="318" t="s">
        <v>280</v>
      </c>
      <c r="B84" s="318"/>
      <c r="C84" s="318"/>
      <c r="D84" s="318"/>
      <c r="E84" s="318"/>
      <c r="F84" s="318"/>
      <c r="G84" s="318"/>
      <c r="H84" s="318"/>
      <c r="I84" s="318"/>
      <c r="J84" s="73"/>
      <c r="K84" s="67"/>
      <c r="L84" s="68" t="s">
        <v>281</v>
      </c>
      <c r="N84" s="84"/>
    </row>
    <row r="85" spans="1:14" s="69" customFormat="1" ht="15">
      <c r="A85" s="70"/>
      <c r="B85" s="70"/>
      <c r="C85" s="70"/>
      <c r="D85" s="70"/>
      <c r="E85" s="70"/>
      <c r="F85" s="70"/>
      <c r="G85" s="70"/>
      <c r="H85" s="70"/>
      <c r="I85" s="70"/>
      <c r="J85" s="73"/>
      <c r="K85" s="67"/>
      <c r="L85" s="68"/>
      <c r="N85" s="84"/>
    </row>
    <row r="86" spans="1:14" ht="30.75" customHeight="1">
      <c r="A86" s="318" t="s">
        <v>215</v>
      </c>
      <c r="B86" s="318"/>
      <c r="C86" s="318"/>
      <c r="D86" s="318"/>
      <c r="E86" s="318"/>
      <c r="F86" s="318"/>
      <c r="G86" s="318"/>
      <c r="H86" s="318"/>
      <c r="I86" s="318"/>
      <c r="J86" s="21"/>
      <c r="L86" s="85" t="s">
        <v>282</v>
      </c>
      <c r="M86" s="2" t="s">
        <v>216</v>
      </c>
    </row>
    <row r="87" spans="1:14">
      <c r="A87" s="2"/>
      <c r="J87" s="21"/>
      <c r="M87" s="2"/>
    </row>
    <row r="88" spans="1:14" ht="30.75" customHeight="1">
      <c r="A88" s="318" t="s">
        <v>56</v>
      </c>
      <c r="B88" s="318"/>
      <c r="C88" s="318"/>
      <c r="D88" s="318"/>
      <c r="E88" s="318"/>
      <c r="F88" s="318"/>
      <c r="G88" s="318"/>
      <c r="H88" s="318"/>
      <c r="I88" s="318"/>
      <c r="J88" s="21"/>
      <c r="L88" s="86" t="s">
        <v>283</v>
      </c>
      <c r="M88" s="2" t="s">
        <v>47</v>
      </c>
    </row>
    <row r="89" spans="1:14">
      <c r="A89" s="2"/>
      <c r="J89" s="21"/>
      <c r="M89" s="2"/>
    </row>
    <row r="90" spans="1:14" ht="30.75" customHeight="1">
      <c r="A90" s="318" t="s">
        <v>217</v>
      </c>
      <c r="B90" s="318"/>
      <c r="C90" s="318"/>
      <c r="D90" s="318"/>
      <c r="E90" s="318"/>
      <c r="F90" s="318"/>
      <c r="G90" s="318"/>
      <c r="H90" s="318"/>
      <c r="I90" s="318"/>
      <c r="J90" s="21"/>
      <c r="L90" s="87" t="s">
        <v>218</v>
      </c>
      <c r="M90" s="2" t="s">
        <v>47</v>
      </c>
    </row>
    <row r="91" spans="1:14">
      <c r="A91" s="2"/>
      <c r="J91" s="21"/>
    </row>
    <row r="92" spans="1:14" ht="41.25" customHeight="1">
      <c r="A92" s="318" t="s">
        <v>219</v>
      </c>
      <c r="B92" s="318"/>
      <c r="C92" s="318"/>
      <c r="D92" s="318"/>
      <c r="E92" s="318"/>
      <c r="F92" s="318"/>
      <c r="G92" s="318"/>
      <c r="H92" s="318"/>
      <c r="I92" s="318"/>
      <c r="J92" s="21"/>
      <c r="L92" s="88" t="s">
        <v>284</v>
      </c>
      <c r="M92" s="51" t="s">
        <v>47</v>
      </c>
    </row>
    <row r="93" spans="1:14">
      <c r="A93" s="51"/>
      <c r="B93" s="51"/>
      <c r="C93" s="51"/>
      <c r="D93" s="51"/>
      <c r="E93" s="51"/>
      <c r="F93" s="51"/>
      <c r="G93" s="51"/>
      <c r="H93" s="51"/>
      <c r="I93" s="51"/>
      <c r="J93" s="21"/>
    </row>
    <row r="94" spans="1:14" ht="69" customHeight="1">
      <c r="A94" s="318" t="s">
        <v>286</v>
      </c>
      <c r="B94" s="318"/>
      <c r="C94" s="318"/>
      <c r="D94" s="318"/>
      <c r="E94" s="318"/>
      <c r="F94" s="318"/>
      <c r="G94" s="318"/>
      <c r="H94" s="318"/>
      <c r="I94" s="320"/>
      <c r="J94" s="21"/>
      <c r="L94" s="89" t="s">
        <v>287</v>
      </c>
      <c r="M94" s="2" t="s">
        <v>60</v>
      </c>
    </row>
    <row r="95" spans="1:14">
      <c r="A95" s="2"/>
      <c r="J95" s="21"/>
    </row>
    <row r="96" spans="1:14" ht="26.25" customHeight="1">
      <c r="A96" s="2"/>
      <c r="D96" s="321" t="s">
        <v>61</v>
      </c>
      <c r="E96" s="322"/>
      <c r="F96" s="321" t="s">
        <v>62</v>
      </c>
      <c r="G96" s="322"/>
      <c r="H96" s="321" t="s">
        <v>63</v>
      </c>
      <c r="I96" s="322"/>
      <c r="J96" s="21"/>
    </row>
    <row r="97" spans="1:13" ht="29.25" customHeight="1">
      <c r="A97" s="318" t="s">
        <v>245</v>
      </c>
      <c r="B97" s="318"/>
      <c r="C97" s="318"/>
      <c r="D97" s="22" t="s">
        <v>65</v>
      </c>
      <c r="E97" s="38" t="e">
        <f>VLOOKUP($A$1,'EGOP Valuation Results'!$A:$CK,26,FALSE)/1000</f>
        <v>#N/A</v>
      </c>
      <c r="F97" s="22" t="s">
        <v>65</v>
      </c>
      <c r="G97" s="38" t="e">
        <f>VLOOKUP($A$1,'EGOP Valuation Results'!$A:$CK,13,FALSE)/1000</f>
        <v>#N/A</v>
      </c>
      <c r="H97" s="22" t="s">
        <v>65</v>
      </c>
      <c r="I97" s="38" t="e">
        <f>VLOOKUP($A$1,'EGOP Valuation Results'!$A:$CK,27,FALSE)/1000</f>
        <v>#N/A</v>
      </c>
      <c r="J97" s="21"/>
    </row>
    <row r="98" spans="1:13">
      <c r="A98" s="2"/>
      <c r="E98" s="23"/>
      <c r="G98" s="23"/>
      <c r="I98" s="23"/>
      <c r="J98" s="21"/>
    </row>
    <row r="99" spans="1:13" ht="78.75" customHeight="1">
      <c r="A99" s="318" t="s">
        <v>285</v>
      </c>
      <c r="B99" s="318"/>
      <c r="C99" s="318"/>
      <c r="D99" s="318"/>
      <c r="E99" s="318"/>
      <c r="F99" s="318"/>
      <c r="G99" s="318"/>
      <c r="H99" s="318"/>
      <c r="I99" s="320"/>
      <c r="J99" s="21"/>
      <c r="L99" s="90" t="s">
        <v>288</v>
      </c>
      <c r="M99" s="2" t="s">
        <v>67</v>
      </c>
    </row>
    <row r="100" spans="1:13">
      <c r="A100" s="2"/>
      <c r="J100" s="21"/>
    </row>
    <row r="101" spans="1:13" ht="50.25" customHeight="1">
      <c r="A101" s="2"/>
      <c r="D101" s="321" t="s">
        <v>68</v>
      </c>
      <c r="E101" s="322"/>
      <c r="F101" s="321" t="s">
        <v>69</v>
      </c>
      <c r="G101" s="322"/>
      <c r="H101" s="321" t="s">
        <v>70</v>
      </c>
      <c r="I101" s="322"/>
      <c r="J101" s="21"/>
    </row>
    <row r="102" spans="1:13" ht="29.25" customHeight="1">
      <c r="A102" s="318" t="s">
        <v>245</v>
      </c>
      <c r="B102" s="318"/>
      <c r="C102" s="318"/>
      <c r="D102" s="22" t="s">
        <v>65</v>
      </c>
      <c r="E102" s="38" t="e">
        <f>VLOOKUP($A$1,'EGOP Valuation Results'!$A:$CK,28,FALSE)/1000</f>
        <v>#N/A</v>
      </c>
      <c r="F102" s="22" t="s">
        <v>65</v>
      </c>
      <c r="G102" s="38" t="e">
        <f>VLOOKUP($A$1,'EGOP Valuation Results'!$A:$CK,13,FALSE)/1000</f>
        <v>#N/A</v>
      </c>
      <c r="H102" s="22" t="s">
        <v>65</v>
      </c>
      <c r="I102" s="38" t="e">
        <f>VLOOKUP($A$1,'EGOP Valuation Results'!$A:$CK,29,FALSE)/1000</f>
        <v>#N/A</v>
      </c>
      <c r="J102" s="21"/>
    </row>
    <row r="103" spans="1:13">
      <c r="A103" s="2"/>
      <c r="J103" s="21"/>
    </row>
    <row r="104" spans="1:13">
      <c r="A104" s="2"/>
      <c r="J104" s="21"/>
    </row>
    <row r="105" spans="1:13" ht="13.5">
      <c r="A105" s="11" t="s">
        <v>71</v>
      </c>
      <c r="J105" s="21"/>
    </row>
    <row r="106" spans="1:13">
      <c r="A106" s="2"/>
      <c r="J106" s="21"/>
    </row>
    <row r="107" spans="1:13" ht="28.5" customHeight="1">
      <c r="A107" s="318" t="s">
        <v>289</v>
      </c>
      <c r="B107" s="318"/>
      <c r="C107" s="318"/>
      <c r="D107" s="318"/>
      <c r="E107" s="318"/>
      <c r="F107" s="318"/>
      <c r="G107" s="318"/>
      <c r="H107" s="318"/>
      <c r="I107" s="318"/>
      <c r="J107" s="21"/>
      <c r="L107" s="91" t="s">
        <v>290</v>
      </c>
      <c r="M107" s="51" t="s">
        <v>73</v>
      </c>
    </row>
    <row r="108" spans="1:13" ht="13.5" thickBot="1">
      <c r="A108" s="53"/>
      <c r="B108" s="53"/>
      <c r="C108" s="53"/>
      <c r="D108" s="19"/>
      <c r="E108" s="53"/>
      <c r="F108" s="53"/>
      <c r="G108" s="53"/>
      <c r="H108" s="53"/>
      <c r="I108" s="53"/>
      <c r="M108" s="2"/>
    </row>
    <row r="109" spans="1:13" ht="13.5" thickBot="1">
      <c r="A109" s="24" t="s">
        <v>74</v>
      </c>
      <c r="B109" s="25"/>
      <c r="C109" s="25"/>
      <c r="D109" s="42" t="e">
        <f>VLOOKUP($A$1,'EGOP Valuation Results'!$A:$CK,39,FALSE)/1000</f>
        <v>#N/A</v>
      </c>
      <c r="E109" s="25"/>
      <c r="F109" s="25"/>
      <c r="G109" s="25"/>
      <c r="H109" s="25"/>
      <c r="I109" s="26"/>
      <c r="M109" s="2"/>
    </row>
    <row r="110" spans="1:13">
      <c r="A110" s="2"/>
      <c r="J110" s="21"/>
    </row>
    <row r="111" spans="1:13" ht="43.5" customHeight="1">
      <c r="A111" s="318" t="s">
        <v>237</v>
      </c>
      <c r="B111" s="318"/>
      <c r="C111" s="318"/>
      <c r="D111" s="318"/>
      <c r="E111" s="318"/>
      <c r="F111" s="318"/>
      <c r="G111" s="318"/>
      <c r="H111" s="318"/>
      <c r="I111" s="318"/>
      <c r="J111" s="21"/>
      <c r="L111" s="92" t="s">
        <v>291</v>
      </c>
      <c r="M111" s="51" t="s">
        <v>73</v>
      </c>
    </row>
    <row r="112" spans="1:13">
      <c r="A112" s="51"/>
      <c r="B112" s="51"/>
      <c r="C112" s="51"/>
      <c r="D112" s="51"/>
      <c r="E112" s="51"/>
      <c r="F112" s="51"/>
      <c r="G112" s="51"/>
      <c r="H112" s="51"/>
      <c r="I112" s="51"/>
      <c r="J112" s="21"/>
    </row>
    <row r="113" spans="1:13" ht="53.25" customHeight="1">
      <c r="A113" s="51"/>
      <c r="B113" s="51"/>
      <c r="C113" s="51"/>
      <c r="D113" s="51"/>
      <c r="E113" s="51"/>
      <c r="F113" s="51"/>
      <c r="G113" s="27" t="s">
        <v>76</v>
      </c>
      <c r="H113" s="51"/>
      <c r="I113" s="27" t="s">
        <v>77</v>
      </c>
      <c r="J113" s="21"/>
    </row>
    <row r="114" spans="1:13">
      <c r="A114" s="28" t="s">
        <v>78</v>
      </c>
      <c r="B114" s="51"/>
      <c r="C114" s="51"/>
      <c r="D114" s="51"/>
      <c r="E114" s="51"/>
      <c r="F114" s="51"/>
      <c r="G114" s="43" t="e">
        <f>VLOOKUP($A$1,'EGOP Valuation Results'!$A:$CK,43,FALSE)/1000</f>
        <v>#N/A</v>
      </c>
      <c r="H114" s="29"/>
      <c r="I114" s="43" t="e">
        <f>VLOOKUP($A$1,'EGOP Valuation Results'!$A:$CK,44,FALSE)/1000</f>
        <v>#N/A</v>
      </c>
      <c r="J114" s="21"/>
      <c r="L114" s="93" t="s">
        <v>292</v>
      </c>
      <c r="M114" s="51" t="s">
        <v>73</v>
      </c>
    </row>
    <row r="115" spans="1:13">
      <c r="A115" s="28" t="s">
        <v>80</v>
      </c>
      <c r="B115" s="51"/>
      <c r="C115" s="51"/>
      <c r="D115" s="51"/>
      <c r="E115" s="51"/>
      <c r="F115" s="51"/>
      <c r="G115" s="35" t="e">
        <f>VLOOKUP($A$1,'EGOP Valuation Results'!$A:$CK,45,FALSE)/1000</f>
        <v>#N/A</v>
      </c>
      <c r="H115" s="30"/>
      <c r="I115" s="38" t="e">
        <f>-VLOOKUP($A$1,'EGOP Valuation Results'!$A:$CK,46,FALSE)/1000</f>
        <v>#N/A</v>
      </c>
      <c r="J115" s="21"/>
      <c r="L115" s="93" t="s">
        <v>293</v>
      </c>
      <c r="M115" s="51" t="s">
        <v>73</v>
      </c>
    </row>
    <row r="116" spans="1:13" ht="40.5" customHeight="1">
      <c r="A116" s="323" t="s">
        <v>82</v>
      </c>
      <c r="B116" s="323"/>
      <c r="C116" s="323"/>
      <c r="D116" s="323"/>
      <c r="E116" s="323"/>
      <c r="F116" s="51"/>
      <c r="G116" s="35" t="e">
        <f>(VLOOKUP($A$1,'EGOP Valuation Results'!$A:$CK,48,FALSE))+(VLOOKUP($A$1,'EGOP Valuation Results'!$A:$CK,49,FALSE))/1000</f>
        <v>#N/A</v>
      </c>
      <c r="H116" s="30"/>
      <c r="I116" s="35" t="e">
        <f>(VLOOKUP($A$1,'EGOP Valuation Results'!$A:$CK,48,FALSE))+(VLOOKUP($A$1,'EGOP Valuation Results'!$A:$CK,49,FALSE))/1000</f>
        <v>#N/A</v>
      </c>
      <c r="J116" s="21"/>
      <c r="L116" s="93" t="s">
        <v>294</v>
      </c>
      <c r="M116" s="51" t="s">
        <v>84</v>
      </c>
    </row>
    <row r="117" spans="1:13">
      <c r="A117" s="28" t="s">
        <v>85</v>
      </c>
      <c r="B117" s="51"/>
      <c r="C117" s="51"/>
      <c r="D117" s="51"/>
      <c r="E117" s="51"/>
      <c r="F117" s="51"/>
      <c r="G117" s="37" t="e">
        <f>VLOOKUP(#REF!,'Payment Subsequent Information'!A:B,2,FALSE)/1000</f>
        <v>#REF!</v>
      </c>
      <c r="H117" s="30"/>
      <c r="I117" s="31"/>
      <c r="J117" s="21"/>
      <c r="L117" s="93" t="s">
        <v>295</v>
      </c>
      <c r="M117" s="51" t="s">
        <v>73</v>
      </c>
    </row>
    <row r="118" spans="1:13" ht="13.5" thickBot="1">
      <c r="A118" s="51"/>
      <c r="B118" s="51" t="s">
        <v>87</v>
      </c>
      <c r="C118" s="51"/>
      <c r="D118" s="51"/>
      <c r="E118" s="51"/>
      <c r="F118" s="51"/>
      <c r="G118" s="32" t="e">
        <f>SUM(G114:G117)</f>
        <v>#N/A</v>
      </c>
      <c r="H118" s="33"/>
      <c r="I118" s="32" t="e">
        <f>SUM(I114:I117)</f>
        <v>#N/A</v>
      </c>
      <c r="J118" s="21"/>
    </row>
    <row r="119" spans="1:13" ht="13.5" thickTop="1">
      <c r="A119" s="51"/>
      <c r="B119" s="51"/>
      <c r="C119" s="51"/>
      <c r="D119" s="51"/>
      <c r="E119" s="51"/>
      <c r="F119" s="51"/>
      <c r="G119" s="51"/>
      <c r="H119" s="51"/>
      <c r="I119" s="51"/>
      <c r="J119" s="21"/>
    </row>
    <row r="120" spans="1:13" ht="33.75" customHeight="1">
      <c r="A120" s="318" t="s">
        <v>88</v>
      </c>
      <c r="B120" s="318"/>
      <c r="C120" s="318"/>
      <c r="D120" s="318"/>
      <c r="E120" s="318"/>
      <c r="F120" s="318"/>
      <c r="G120" s="318"/>
      <c r="H120" s="318"/>
      <c r="I120" s="318"/>
      <c r="J120" s="21"/>
      <c r="L120" s="95" t="s">
        <v>296</v>
      </c>
      <c r="M120" s="51" t="s">
        <v>90</v>
      </c>
    </row>
    <row r="121" spans="1:13">
      <c r="A121" s="51"/>
      <c r="B121" s="51"/>
      <c r="C121" s="51"/>
      <c r="D121" s="51"/>
      <c r="E121" s="51"/>
      <c r="F121" s="51"/>
      <c r="G121" s="51"/>
      <c r="H121" s="51"/>
      <c r="I121" s="51"/>
      <c r="J121" s="21"/>
      <c r="L121" s="95"/>
    </row>
    <row r="122" spans="1:13" ht="25.5" customHeight="1">
      <c r="A122" s="318" t="s">
        <v>238</v>
      </c>
      <c r="B122" s="318"/>
      <c r="C122" s="318"/>
      <c r="D122" s="318"/>
      <c r="E122" s="318"/>
      <c r="F122" s="318"/>
      <c r="G122" s="318"/>
      <c r="H122" s="318"/>
      <c r="I122" s="318"/>
      <c r="J122" s="21"/>
      <c r="L122" s="95" t="s">
        <v>297</v>
      </c>
      <c r="M122" s="51" t="s">
        <v>60</v>
      </c>
    </row>
    <row r="123" spans="1:13">
      <c r="A123" s="51"/>
      <c r="B123" s="51"/>
      <c r="C123" s="51"/>
      <c r="D123" s="51"/>
      <c r="E123" s="51"/>
      <c r="F123" s="51"/>
      <c r="G123" s="51"/>
      <c r="H123" s="51"/>
      <c r="I123" s="51"/>
      <c r="J123" s="21"/>
    </row>
    <row r="124" spans="1:13">
      <c r="A124" s="319" t="s">
        <v>239</v>
      </c>
      <c r="B124" s="319"/>
      <c r="C124" s="51"/>
      <c r="D124" s="51"/>
      <c r="E124" s="51"/>
      <c r="F124" s="51"/>
      <c r="G124" s="51"/>
      <c r="H124" s="51"/>
      <c r="I124" s="51"/>
      <c r="J124" s="21"/>
    </row>
    <row r="125" spans="1:13">
      <c r="A125" s="51"/>
      <c r="B125" s="51"/>
      <c r="C125" s="51"/>
      <c r="D125" s="51"/>
      <c r="E125" s="51"/>
      <c r="F125" s="51"/>
      <c r="G125" s="51"/>
      <c r="H125" s="51"/>
      <c r="I125" s="51"/>
      <c r="J125" s="21"/>
    </row>
    <row r="126" spans="1:13">
      <c r="A126" s="34" t="s">
        <v>92</v>
      </c>
      <c r="B126" s="51"/>
      <c r="C126" s="51"/>
      <c r="D126" s="51"/>
      <c r="E126" s="51"/>
      <c r="F126" s="51"/>
      <c r="G126" s="51"/>
      <c r="H126" s="51"/>
      <c r="I126" s="51"/>
      <c r="J126" s="21"/>
    </row>
    <row r="127" spans="1:13">
      <c r="A127" s="34"/>
      <c r="B127" s="51">
        <v>2019</v>
      </c>
      <c r="C127" s="51"/>
      <c r="D127" s="51"/>
      <c r="E127" s="51"/>
      <c r="F127" s="41" t="e">
        <f>VLOOKUP($A$1,'EGOP Valuation Results'!$A:$CK,51,FALSE)/1000</f>
        <v>#N/A</v>
      </c>
      <c r="G127" s="51"/>
      <c r="H127" s="51"/>
      <c r="I127" s="51"/>
      <c r="J127" s="21"/>
    </row>
    <row r="128" spans="1:13">
      <c r="A128" s="34"/>
      <c r="B128" s="51">
        <v>2020</v>
      </c>
      <c r="C128" s="51"/>
      <c r="D128" s="51"/>
      <c r="E128" s="51"/>
      <c r="F128" s="38" t="e">
        <f>VLOOKUP($A$1,'EGOP Valuation Results'!$A:$CK,52,FALSE)/1000</f>
        <v>#N/A</v>
      </c>
      <c r="G128" s="51"/>
      <c r="H128" s="51"/>
      <c r="I128" s="51"/>
      <c r="J128" s="21"/>
    </row>
    <row r="129" spans="1:14">
      <c r="A129" s="34"/>
      <c r="B129" s="51">
        <v>2021</v>
      </c>
      <c r="C129" s="51"/>
      <c r="D129" s="51"/>
      <c r="E129" s="51"/>
      <c r="F129" s="38" t="e">
        <f>VLOOKUP($A$1,'EGOP Valuation Results'!$A:$CK,53,FALSE)/1000</f>
        <v>#N/A</v>
      </c>
      <c r="G129" s="51"/>
      <c r="H129" s="51"/>
      <c r="I129" s="51"/>
      <c r="J129" s="21"/>
    </row>
    <row r="130" spans="1:14">
      <c r="A130" s="34"/>
      <c r="B130" s="51">
        <v>2022</v>
      </c>
      <c r="C130" s="51"/>
      <c r="D130" s="51"/>
      <c r="E130" s="51"/>
      <c r="F130" s="38" t="e">
        <f>VLOOKUP($A$1,'EGOP Valuation Results'!$A:$CK,54,FALSE)/1000</f>
        <v>#N/A</v>
      </c>
      <c r="G130" s="51"/>
      <c r="H130" s="51"/>
      <c r="I130" s="51"/>
      <c r="J130" s="21"/>
    </row>
    <row r="131" spans="1:14">
      <c r="A131" s="34"/>
      <c r="B131" s="51">
        <v>2023</v>
      </c>
      <c r="C131" s="51"/>
      <c r="D131" s="51"/>
      <c r="E131" s="51"/>
      <c r="F131" s="38" t="e">
        <f>VLOOKUP($A$1,'EGOP Valuation Results'!$A:$CK,55,FALSE)/1000</f>
        <v>#N/A</v>
      </c>
      <c r="G131" s="51"/>
      <c r="H131" s="51"/>
      <c r="I131" s="51"/>
      <c r="J131" s="21"/>
    </row>
    <row r="132" spans="1:14">
      <c r="A132" s="34"/>
      <c r="B132" s="51" t="s">
        <v>93</v>
      </c>
      <c r="C132" s="51"/>
      <c r="D132" s="51"/>
      <c r="E132" s="51"/>
      <c r="F132" s="38" t="e">
        <f>VLOOKUP($A$1,'EGOP Valuation Results'!$A:$CK,56,FALSE)/1000</f>
        <v>#N/A</v>
      </c>
      <c r="G132" s="51"/>
      <c r="H132" s="51"/>
      <c r="I132" s="51"/>
      <c r="J132" s="21"/>
    </row>
    <row r="133" spans="1:14">
      <c r="A133" s="34"/>
      <c r="B133" s="51"/>
      <c r="C133" s="51"/>
      <c r="D133" s="51"/>
      <c r="E133" s="51"/>
      <c r="F133" s="30"/>
      <c r="G133" s="51"/>
      <c r="H133" s="51"/>
      <c r="I133" s="51"/>
      <c r="J133" s="21"/>
    </row>
    <row r="134" spans="1:14" ht="17.25" customHeight="1">
      <c r="A134" s="318" t="s">
        <v>94</v>
      </c>
      <c r="B134" s="318"/>
      <c r="C134" s="318"/>
      <c r="D134" s="318"/>
      <c r="E134" s="318"/>
      <c r="F134" s="318"/>
      <c r="G134" s="318"/>
      <c r="H134" s="318"/>
      <c r="I134" s="318"/>
      <c r="J134" s="21"/>
    </row>
    <row r="135" spans="1:14">
      <c r="A135" s="51"/>
      <c r="B135" s="51"/>
      <c r="C135" s="51"/>
      <c r="D135" s="51"/>
      <c r="E135" s="51"/>
      <c r="F135" s="51"/>
      <c r="G135" s="51"/>
      <c r="H135" s="51"/>
      <c r="I135" s="51"/>
      <c r="J135" s="21"/>
    </row>
    <row r="136" spans="1:14">
      <c r="A136" s="2"/>
      <c r="J136" s="21"/>
    </row>
    <row r="137" spans="1:14" s="97" customFormat="1" ht="15">
      <c r="A137" s="326" t="s">
        <v>220</v>
      </c>
      <c r="B137" s="326"/>
      <c r="C137" s="326"/>
      <c r="D137" s="326"/>
      <c r="E137" s="326"/>
      <c r="F137" s="326"/>
      <c r="G137" s="326"/>
      <c r="H137" s="326"/>
      <c r="I137" s="327"/>
      <c r="J137" s="99"/>
      <c r="K137" s="94" t="s">
        <v>96</v>
      </c>
      <c r="L137" s="95" t="s">
        <v>298</v>
      </c>
      <c r="N137" s="109"/>
    </row>
    <row r="138" spans="1:14" s="97" customFormat="1" ht="29.25" customHeight="1">
      <c r="A138" s="324" t="s">
        <v>299</v>
      </c>
      <c r="B138" s="324"/>
      <c r="C138" s="324"/>
      <c r="D138" s="324"/>
      <c r="E138" s="324"/>
      <c r="F138" s="324"/>
      <c r="G138" s="324"/>
      <c r="H138" s="324"/>
      <c r="I138" s="325"/>
      <c r="J138" s="99"/>
      <c r="K138" s="94"/>
      <c r="L138" s="95"/>
      <c r="N138" s="109"/>
    </row>
    <row r="139" spans="1:14" s="97" customFormat="1" ht="15">
      <c r="A139" s="324" t="s">
        <v>98</v>
      </c>
      <c r="B139" s="326"/>
      <c r="C139" s="326"/>
      <c r="D139" s="326"/>
      <c r="E139" s="326"/>
      <c r="F139" s="326"/>
      <c r="G139" s="326"/>
      <c r="H139" s="326"/>
      <c r="I139" s="327"/>
      <c r="J139" s="99"/>
      <c r="K139" s="94"/>
      <c r="L139" s="95"/>
      <c r="N139" s="109"/>
    </row>
    <row r="140" spans="1:14" s="97" customFormat="1" ht="15">
      <c r="A140" s="96" t="s">
        <v>239</v>
      </c>
      <c r="B140" s="94"/>
      <c r="C140" s="94"/>
      <c r="D140" s="94"/>
      <c r="E140" s="94"/>
      <c r="F140" s="94"/>
      <c r="G140" s="94"/>
      <c r="H140" s="94"/>
      <c r="I140" s="94"/>
      <c r="J140" s="99"/>
      <c r="K140" s="94"/>
      <c r="L140" s="95"/>
      <c r="N140" s="109"/>
    </row>
    <row r="141" spans="1:14" s="97" customFormat="1" ht="15">
      <c r="A141" s="94"/>
      <c r="B141" s="94"/>
      <c r="C141" s="94"/>
      <c r="D141" s="94"/>
      <c r="E141" s="104">
        <v>2018</v>
      </c>
      <c r="F141" s="104">
        <v>2019</v>
      </c>
      <c r="G141" s="104">
        <v>2020</v>
      </c>
      <c r="H141" s="104">
        <v>2021</v>
      </c>
      <c r="I141" s="104">
        <v>2022</v>
      </c>
      <c r="J141" s="99"/>
      <c r="K141" s="94"/>
      <c r="L141" s="95"/>
      <c r="N141" s="109"/>
    </row>
    <row r="142" spans="1:14" s="97" customFormat="1" ht="15">
      <c r="A142" s="96" t="s">
        <v>300</v>
      </c>
      <c r="B142" s="94"/>
      <c r="C142" s="105"/>
      <c r="D142" s="105"/>
      <c r="E142" s="105"/>
      <c r="F142" s="105"/>
      <c r="G142" s="105"/>
      <c r="H142" s="105"/>
      <c r="I142" s="105"/>
      <c r="J142" s="105"/>
      <c r="K142" s="105"/>
      <c r="L142" s="106"/>
      <c r="N142" s="109"/>
    </row>
    <row r="143" spans="1:14" s="97" customFormat="1" ht="15">
      <c r="A143" s="94" t="s">
        <v>301</v>
      </c>
      <c r="B143" s="94"/>
      <c r="C143" s="107"/>
      <c r="D143" s="107"/>
      <c r="E143" s="107">
        <v>2</v>
      </c>
      <c r="F143" s="107"/>
      <c r="G143" s="107"/>
      <c r="H143" s="107"/>
      <c r="I143" s="107"/>
      <c r="J143" s="101"/>
      <c r="K143" s="107"/>
      <c r="L143" s="95" t="s">
        <v>302</v>
      </c>
      <c r="N143" s="109"/>
    </row>
    <row r="144" spans="1:14" s="97" customFormat="1" ht="15">
      <c r="A144" s="94" t="s">
        <v>303</v>
      </c>
      <c r="B144" s="94"/>
      <c r="C144" s="94"/>
      <c r="D144" s="94"/>
      <c r="E144" s="94"/>
      <c r="F144" s="94"/>
      <c r="G144" s="94"/>
      <c r="H144" s="94"/>
      <c r="I144" s="94"/>
      <c r="J144" s="99"/>
      <c r="K144" s="94"/>
      <c r="L144" s="95" t="s">
        <v>302</v>
      </c>
      <c r="N144" s="109"/>
    </row>
    <row r="145" spans="1:14" s="97" customFormat="1" ht="15">
      <c r="A145" s="94" t="s">
        <v>304</v>
      </c>
      <c r="B145" s="94"/>
      <c r="C145" s="94"/>
      <c r="D145" s="94"/>
      <c r="E145" s="94"/>
      <c r="F145" s="94"/>
      <c r="G145" s="94"/>
      <c r="H145" s="94"/>
      <c r="I145" s="94"/>
      <c r="J145" s="99"/>
      <c r="K145" s="94"/>
      <c r="L145" s="95" t="s">
        <v>302</v>
      </c>
      <c r="N145" s="109"/>
    </row>
    <row r="146" spans="1:14" s="97" customFormat="1" ht="15">
      <c r="A146" s="94" t="s">
        <v>305</v>
      </c>
      <c r="B146" s="94"/>
      <c r="C146" s="94"/>
      <c r="D146" s="94"/>
      <c r="E146" s="94"/>
      <c r="F146" s="94"/>
      <c r="G146" s="94"/>
      <c r="H146" s="94"/>
      <c r="I146" s="94"/>
      <c r="J146" s="99"/>
      <c r="K146" s="94"/>
      <c r="L146" s="95" t="s">
        <v>302</v>
      </c>
      <c r="N146" s="109"/>
    </row>
    <row r="147" spans="1:14" s="97" customFormat="1" ht="15">
      <c r="A147" s="94" t="s">
        <v>306</v>
      </c>
      <c r="B147" s="94"/>
      <c r="C147" s="94"/>
      <c r="D147" s="94"/>
      <c r="E147" s="94"/>
      <c r="F147" s="94"/>
      <c r="G147" s="94"/>
      <c r="H147" s="94"/>
      <c r="I147" s="94"/>
      <c r="J147" s="99"/>
      <c r="K147" s="94"/>
      <c r="L147" s="95" t="s">
        <v>302</v>
      </c>
      <c r="N147" s="109"/>
    </row>
    <row r="148" spans="1:14" s="97" customFormat="1" ht="15">
      <c r="A148" s="94" t="s">
        <v>307</v>
      </c>
      <c r="B148" s="94"/>
      <c r="C148" s="94"/>
      <c r="D148" s="94"/>
      <c r="E148" s="100"/>
      <c r="F148" s="100"/>
      <c r="G148" s="100"/>
      <c r="H148" s="100"/>
      <c r="I148" s="100"/>
      <c r="J148" s="99"/>
      <c r="K148" s="94"/>
      <c r="L148" s="95" t="s">
        <v>302</v>
      </c>
      <c r="N148" s="109"/>
    </row>
    <row r="149" spans="1:14" s="97" customFormat="1" ht="15">
      <c r="A149" s="96" t="s">
        <v>308</v>
      </c>
      <c r="B149" s="94"/>
      <c r="C149" s="94"/>
      <c r="D149" s="94"/>
      <c r="E149" s="107">
        <f>SUM(E143:E148)</f>
        <v>2</v>
      </c>
      <c r="F149" s="107">
        <f t="shared" ref="F149:I149" si="0">SUM(F143:F148)</f>
        <v>0</v>
      </c>
      <c r="G149" s="107">
        <f t="shared" si="0"/>
        <v>0</v>
      </c>
      <c r="H149" s="107">
        <f t="shared" si="0"/>
        <v>0</v>
      </c>
      <c r="I149" s="107">
        <f t="shared" si="0"/>
        <v>0</v>
      </c>
      <c r="J149" s="99"/>
      <c r="K149" s="94"/>
      <c r="L149" s="95" t="s">
        <v>302</v>
      </c>
      <c r="N149" s="109"/>
    </row>
    <row r="150" spans="1:14" s="97" customFormat="1" ht="15">
      <c r="A150" s="96" t="s">
        <v>309</v>
      </c>
      <c r="B150" s="94"/>
      <c r="C150" s="94"/>
      <c r="D150" s="94"/>
      <c r="E150" s="100"/>
      <c r="F150" s="100"/>
      <c r="G150" s="100"/>
      <c r="H150" s="100"/>
      <c r="I150" s="100"/>
      <c r="J150" s="99"/>
      <c r="K150" s="94"/>
      <c r="L150" s="95" t="s">
        <v>302</v>
      </c>
      <c r="N150" s="109"/>
    </row>
    <row r="151" spans="1:14" s="97" customFormat="1" ht="15.75" thickBot="1">
      <c r="A151" s="96" t="s">
        <v>310</v>
      </c>
      <c r="B151" s="94"/>
      <c r="C151" s="94"/>
      <c r="D151" s="94"/>
      <c r="E151" s="102">
        <f>E149+E150</f>
        <v>2</v>
      </c>
      <c r="F151" s="102">
        <f t="shared" ref="F151:I151" si="1">F149+F150</f>
        <v>0</v>
      </c>
      <c r="G151" s="102">
        <f t="shared" si="1"/>
        <v>0</v>
      </c>
      <c r="H151" s="102">
        <f t="shared" si="1"/>
        <v>0</v>
      </c>
      <c r="I151" s="102">
        <f t="shared" si="1"/>
        <v>0</v>
      </c>
      <c r="J151" s="99"/>
      <c r="K151" s="94"/>
      <c r="L151" s="95" t="s">
        <v>311</v>
      </c>
      <c r="N151" s="109"/>
    </row>
    <row r="152" spans="1:14" s="97" customFormat="1" ht="15.75" thickTop="1">
      <c r="A152" s="94"/>
      <c r="B152" s="94"/>
      <c r="C152" s="94"/>
      <c r="D152" s="94"/>
      <c r="E152" s="94"/>
      <c r="F152" s="94"/>
      <c r="G152" s="94"/>
      <c r="H152" s="94"/>
      <c r="I152" s="94"/>
      <c r="J152" s="99"/>
      <c r="K152" s="94"/>
      <c r="L152" s="95"/>
      <c r="N152" s="109"/>
    </row>
    <row r="153" spans="1:14" s="97" customFormat="1" ht="39" customHeight="1">
      <c r="A153" s="328" t="s">
        <v>312</v>
      </c>
      <c r="B153" s="328"/>
      <c r="C153" s="328"/>
      <c r="D153" s="328"/>
      <c r="E153" s="103"/>
      <c r="F153" s="103"/>
      <c r="G153" s="103"/>
      <c r="H153" s="103"/>
      <c r="I153" s="103"/>
      <c r="J153" s="99"/>
      <c r="K153" s="94"/>
      <c r="L153" s="95" t="s">
        <v>313</v>
      </c>
      <c r="N153" s="109"/>
    </row>
    <row r="154" spans="1:14" s="97" customFormat="1" ht="15">
      <c r="A154" s="94"/>
      <c r="B154" s="94"/>
      <c r="C154" s="94"/>
      <c r="D154" s="94"/>
      <c r="E154" s="103"/>
      <c r="F154" s="103"/>
      <c r="G154" s="103"/>
      <c r="H154" s="103"/>
      <c r="I154" s="103"/>
      <c r="J154" s="99"/>
      <c r="K154" s="94"/>
      <c r="L154" s="95"/>
      <c r="N154" s="109"/>
    </row>
    <row r="155" spans="1:14" s="97" customFormat="1" ht="26.25" customHeight="1">
      <c r="A155" s="328" t="s">
        <v>314</v>
      </c>
      <c r="B155" s="328"/>
      <c r="C155" s="328"/>
      <c r="D155" s="328"/>
      <c r="E155" s="103"/>
      <c r="F155" s="103"/>
      <c r="G155" s="103"/>
      <c r="H155" s="103"/>
      <c r="I155" s="103"/>
      <c r="J155" s="99"/>
      <c r="K155" s="94"/>
      <c r="L155" s="95" t="s">
        <v>315</v>
      </c>
      <c r="N155" s="109"/>
    </row>
    <row r="156" spans="1:14" s="97" customFormat="1" ht="15">
      <c r="A156" s="94"/>
      <c r="B156" s="94"/>
      <c r="C156" s="94"/>
      <c r="D156" s="94"/>
      <c r="E156" s="94"/>
      <c r="F156" s="94"/>
      <c r="G156" s="94"/>
      <c r="H156" s="94"/>
      <c r="I156" s="94"/>
      <c r="J156" s="99"/>
      <c r="K156" s="94"/>
      <c r="L156" s="95"/>
      <c r="N156" s="109"/>
    </row>
    <row r="157" spans="1:14" s="97" customFormat="1" ht="18" customHeight="1">
      <c r="A157" s="96" t="s">
        <v>103</v>
      </c>
      <c r="B157" s="94"/>
      <c r="C157" s="94"/>
      <c r="D157" s="94"/>
      <c r="E157" s="107">
        <v>2</v>
      </c>
      <c r="F157" s="107"/>
      <c r="G157" s="107"/>
      <c r="H157" s="107"/>
      <c r="I157" s="107"/>
      <c r="J157" s="99"/>
      <c r="K157" s="94"/>
      <c r="L157" s="95" t="s">
        <v>316</v>
      </c>
      <c r="N157" s="109"/>
    </row>
    <row r="158" spans="1:14" s="97" customFormat="1" ht="15">
      <c r="A158" s="94"/>
      <c r="B158" s="94"/>
      <c r="C158" s="94"/>
      <c r="D158" s="94"/>
      <c r="E158" s="94"/>
      <c r="F158" s="94"/>
      <c r="G158" s="94"/>
      <c r="H158" s="94"/>
      <c r="I158" s="94"/>
      <c r="J158" s="99"/>
      <c r="K158" s="94"/>
      <c r="L158" s="95"/>
      <c r="N158" s="109"/>
    </row>
    <row r="159" spans="1:14" s="97" customFormat="1" ht="45" customHeight="1">
      <c r="A159" s="328" t="s">
        <v>317</v>
      </c>
      <c r="B159" s="318"/>
      <c r="C159" s="318"/>
      <c r="D159" s="318"/>
      <c r="E159" s="108">
        <f>E155/E157</f>
        <v>0</v>
      </c>
      <c r="F159" s="108" t="e">
        <f t="shared" ref="F159:I159" si="2">F155/F157</f>
        <v>#DIV/0!</v>
      </c>
      <c r="G159" s="108" t="e">
        <f t="shared" si="2"/>
        <v>#DIV/0!</v>
      </c>
      <c r="H159" s="108" t="e">
        <f t="shared" si="2"/>
        <v>#DIV/0!</v>
      </c>
      <c r="I159" s="108" t="e">
        <f t="shared" si="2"/>
        <v>#DIV/0!</v>
      </c>
      <c r="J159" s="99"/>
      <c r="K159" s="94"/>
      <c r="L159" s="95" t="s">
        <v>318</v>
      </c>
      <c r="N159" s="109"/>
    </row>
    <row r="160" spans="1:14" s="97" customFormat="1" ht="15">
      <c r="A160" s="94"/>
      <c r="B160" s="94"/>
      <c r="C160" s="94"/>
      <c r="D160" s="94"/>
      <c r="E160" s="94"/>
      <c r="F160" s="94"/>
      <c r="G160" s="94"/>
      <c r="H160" s="94"/>
      <c r="I160" s="94"/>
      <c r="J160" s="99"/>
      <c r="K160" s="94"/>
      <c r="L160" s="95"/>
      <c r="N160" s="109"/>
    </row>
    <row r="161" spans="1:14" s="97" customFormat="1" ht="17.25" customHeight="1">
      <c r="A161" s="96" t="s">
        <v>107</v>
      </c>
      <c r="B161" s="94"/>
      <c r="C161" s="94"/>
      <c r="D161" s="94"/>
      <c r="E161" s="94"/>
      <c r="F161" s="94"/>
      <c r="G161" s="94"/>
      <c r="H161" s="94"/>
      <c r="I161" s="94"/>
      <c r="J161" s="99"/>
      <c r="K161" s="94"/>
      <c r="L161" s="94"/>
      <c r="N161" s="109"/>
    </row>
    <row r="162" spans="1:14" s="97" customFormat="1" ht="15">
      <c r="A162" s="96"/>
      <c r="B162" s="94"/>
      <c r="C162" s="94"/>
      <c r="D162" s="94"/>
      <c r="E162" s="94"/>
      <c r="F162" s="94"/>
      <c r="G162" s="94"/>
      <c r="H162" s="94"/>
      <c r="I162" s="94"/>
      <c r="J162" s="99"/>
      <c r="K162" s="94"/>
      <c r="L162" s="94"/>
      <c r="N162" s="109"/>
    </row>
    <row r="163" spans="1:14" s="97" customFormat="1" ht="27.75" customHeight="1">
      <c r="A163" s="318" t="s">
        <v>319</v>
      </c>
      <c r="B163" s="318"/>
      <c r="C163" s="318"/>
      <c r="D163" s="318"/>
      <c r="E163" s="318"/>
      <c r="F163" s="318"/>
      <c r="G163" s="318"/>
      <c r="H163" s="318"/>
      <c r="I163" s="318"/>
      <c r="J163" s="99"/>
      <c r="K163" s="94"/>
      <c r="L163" s="95">
        <v>171</v>
      </c>
      <c r="N163" s="109"/>
    </row>
    <row r="164" spans="1:14" s="97" customFormat="1" ht="15">
      <c r="A164" s="94"/>
      <c r="B164" s="94"/>
      <c r="C164" s="94"/>
      <c r="D164" s="94"/>
      <c r="E164" s="94"/>
      <c r="F164" s="94"/>
      <c r="G164" s="94"/>
      <c r="H164" s="94"/>
      <c r="I164" s="94"/>
      <c r="J164" s="99"/>
      <c r="K164" s="94"/>
      <c r="L164" s="95"/>
      <c r="N164" s="109"/>
    </row>
    <row r="165" spans="1:14" s="9" customFormat="1" ht="15">
      <c r="A165" s="318" t="s">
        <v>110</v>
      </c>
      <c r="B165" s="318"/>
      <c r="C165" s="318"/>
      <c r="D165" s="318"/>
      <c r="E165" s="318"/>
      <c r="F165" s="318"/>
      <c r="G165" s="318"/>
      <c r="H165" s="318"/>
      <c r="I165" s="318"/>
      <c r="J165" s="21"/>
      <c r="K165" s="2"/>
      <c r="L165" s="3"/>
      <c r="N165" s="8"/>
    </row>
    <row r="166" spans="1:14" s="9" customFormat="1" ht="15">
      <c r="A166" s="2"/>
      <c r="B166" s="2"/>
      <c r="C166" s="2"/>
      <c r="D166" s="2"/>
      <c r="E166" s="2"/>
      <c r="F166" s="2"/>
      <c r="G166" s="2"/>
      <c r="H166" s="2"/>
      <c r="I166" s="2"/>
      <c r="J166" s="21"/>
      <c r="K166" s="2"/>
      <c r="L166" s="3"/>
      <c r="N166" s="8"/>
    </row>
    <row r="167" spans="1:14" s="9" customFormat="1" ht="25.5" customHeight="1">
      <c r="A167" s="318" t="s">
        <v>111</v>
      </c>
      <c r="B167" s="318"/>
      <c r="C167" s="318"/>
      <c r="D167" s="318"/>
      <c r="E167" s="318"/>
      <c r="F167" s="318"/>
      <c r="G167" s="318"/>
      <c r="H167" s="318"/>
      <c r="I167" s="318"/>
      <c r="J167" s="21"/>
      <c r="K167" s="2"/>
      <c r="L167" s="3"/>
      <c r="N167" s="8"/>
    </row>
    <row r="168" spans="1:14" s="97" customFormat="1" ht="15">
      <c r="A168" s="98"/>
      <c r="B168" s="98"/>
      <c r="C168" s="98"/>
      <c r="D168" s="98"/>
      <c r="E168" s="98"/>
      <c r="F168" s="98"/>
      <c r="G168" s="98"/>
      <c r="H168" s="98"/>
      <c r="I168" s="98"/>
      <c r="J168" s="99"/>
      <c r="K168" s="94"/>
      <c r="L168" s="95"/>
      <c r="N168" s="109"/>
    </row>
    <row r="169" spans="1:14" s="97" customFormat="1" ht="70.5" customHeight="1">
      <c r="A169" s="318" t="s">
        <v>112</v>
      </c>
      <c r="B169" s="318"/>
      <c r="C169" s="318"/>
      <c r="D169" s="318"/>
      <c r="E169" s="318"/>
      <c r="F169" s="318"/>
      <c r="G169" s="318"/>
      <c r="H169" s="318"/>
      <c r="I169" s="320"/>
      <c r="J169" s="99"/>
      <c r="K169" s="94"/>
      <c r="L169" s="95">
        <v>171</v>
      </c>
      <c r="N169" s="109"/>
    </row>
    <row r="170" spans="1:14">
      <c r="A170" s="5"/>
      <c r="J170" s="21"/>
      <c r="L170" s="2"/>
    </row>
  </sheetData>
  <mergeCells count="55">
    <mergeCell ref="A27:I27"/>
    <mergeCell ref="B3:I3"/>
    <mergeCell ref="B8:I8"/>
    <mergeCell ref="B11:I11"/>
    <mergeCell ref="B14:I14"/>
    <mergeCell ref="B17:I17"/>
    <mergeCell ref="A86:I86"/>
    <mergeCell ref="A88:I88"/>
    <mergeCell ref="A29:I29"/>
    <mergeCell ref="A46:I46"/>
    <mergeCell ref="A50:I50"/>
    <mergeCell ref="E52:H52"/>
    <mergeCell ref="E53:H53"/>
    <mergeCell ref="A78:E78"/>
    <mergeCell ref="A80:E80"/>
    <mergeCell ref="A82:E82"/>
    <mergeCell ref="A84:I84"/>
    <mergeCell ref="A36:I36"/>
    <mergeCell ref="A39:E39"/>
    <mergeCell ref="A41:E41"/>
    <mergeCell ref="A43:E43"/>
    <mergeCell ref="A65:B65"/>
    <mergeCell ref="A90:I90"/>
    <mergeCell ref="A92:I92"/>
    <mergeCell ref="A94:I94"/>
    <mergeCell ref="D96:E96"/>
    <mergeCell ref="F96:G96"/>
    <mergeCell ref="H96:I96"/>
    <mergeCell ref="A165:I165"/>
    <mergeCell ref="A167:I167"/>
    <mergeCell ref="A134:I134"/>
    <mergeCell ref="A163:I163"/>
    <mergeCell ref="A169:I169"/>
    <mergeCell ref="A138:I138"/>
    <mergeCell ref="A139:I139"/>
    <mergeCell ref="A153:D153"/>
    <mergeCell ref="A155:D155"/>
    <mergeCell ref="A159:D159"/>
    <mergeCell ref="A137:I137"/>
    <mergeCell ref="E55:H55"/>
    <mergeCell ref="E56:H56"/>
    <mergeCell ref="A59:I59"/>
    <mergeCell ref="A61:I61"/>
    <mergeCell ref="A124:B124"/>
    <mergeCell ref="A97:C97"/>
    <mergeCell ref="A99:I99"/>
    <mergeCell ref="D101:E101"/>
    <mergeCell ref="F101:G101"/>
    <mergeCell ref="H101:I101"/>
    <mergeCell ref="A107:I107"/>
    <mergeCell ref="A111:I111"/>
    <mergeCell ref="A116:E116"/>
    <mergeCell ref="A120:I120"/>
    <mergeCell ref="A122:I122"/>
    <mergeCell ref="A102:C102"/>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55"/>
  <sheetViews>
    <sheetView workbookViewId="0">
      <pane xSplit="1" ySplit="3" topLeftCell="H47" activePane="bottomRight" state="frozen"/>
      <selection pane="topRight" activeCell="B1" sqref="B1"/>
      <selection pane="bottomLeft" activeCell="A4" sqref="A4"/>
      <selection pane="bottomRight" activeCell="N51" sqref="N51"/>
    </sheetView>
  </sheetViews>
  <sheetFormatPr defaultRowHeight="12.75"/>
  <cols>
    <col min="1" max="1" width="43.28515625" style="94" bestFit="1" customWidth="1"/>
    <col min="2" max="3" width="9.85546875" style="83" bestFit="1" customWidth="1"/>
    <col min="4" max="4" width="16.5703125" style="83" bestFit="1" customWidth="1"/>
    <col min="5" max="5" width="16.85546875" style="94" bestFit="1" customWidth="1"/>
    <col min="6" max="6" width="16.85546875" style="94" customWidth="1"/>
    <col min="7" max="7" width="16.85546875" style="94" hidden="1" customWidth="1"/>
    <col min="8" max="8" width="14.28515625" style="94" bestFit="1" customWidth="1"/>
    <col min="9" max="9" width="15.140625" style="94" customWidth="1"/>
    <col min="10" max="10" width="14.28515625" style="94" customWidth="1"/>
    <col min="11" max="11" width="17.42578125" style="94" customWidth="1"/>
    <col min="12" max="12" width="15" style="94" bestFit="1" customWidth="1"/>
    <col min="13" max="13" width="15" style="94" hidden="1" customWidth="1"/>
    <col min="14" max="15" width="15" style="94" bestFit="1" customWidth="1"/>
    <col min="16" max="16" width="16.85546875" style="94" bestFit="1" customWidth="1"/>
    <col min="17" max="17" width="13" style="94" hidden="1" customWidth="1"/>
    <col min="18" max="18" width="16.42578125" style="94" hidden="1" customWidth="1"/>
    <col min="19" max="19" width="20.28515625" style="94" hidden="1" customWidth="1"/>
    <col min="20" max="20" width="17.42578125" style="94" hidden="1" customWidth="1"/>
    <col min="21" max="21" width="18.42578125" style="94" hidden="1" customWidth="1"/>
    <col min="22" max="22" width="16.28515625" style="94" hidden="1" customWidth="1"/>
    <col min="23" max="23" width="14.28515625" style="94" hidden="1" customWidth="1"/>
    <col min="24" max="24" width="12" style="94" hidden="1" customWidth="1"/>
    <col min="25" max="25" width="19" style="94" hidden="1" customWidth="1"/>
    <col min="26" max="26" width="15.42578125" style="94" hidden="1" customWidth="1"/>
    <col min="27" max="27" width="18.5703125" style="94" hidden="1" customWidth="1"/>
    <col min="28" max="28" width="24.7109375" style="94" hidden="1" customWidth="1"/>
    <col min="29" max="29" width="18.42578125" style="94" customWidth="1"/>
    <col min="30" max="31" width="16.5703125" style="94" customWidth="1"/>
    <col min="32" max="32" width="17.85546875" style="94" customWidth="1"/>
    <col min="33" max="33" width="15.28515625" style="94" customWidth="1"/>
    <col min="34" max="34" width="16.85546875" style="94" customWidth="1"/>
    <col min="35" max="35" width="17.42578125" style="94" hidden="1" customWidth="1"/>
    <col min="36" max="36" width="19.140625" style="94" hidden="1" customWidth="1"/>
    <col min="37" max="37" width="17.42578125" style="94" customWidth="1"/>
    <col min="38" max="38" width="15.85546875" style="94" customWidth="1"/>
    <col min="39" max="39" width="23.85546875" style="94" customWidth="1"/>
    <col min="40" max="44" width="24.42578125" style="94" hidden="1" customWidth="1"/>
    <col min="45" max="46" width="24.7109375" style="94" customWidth="1"/>
    <col min="47" max="51" width="24.7109375" style="94" hidden="1" customWidth="1"/>
    <col min="52" max="52" width="25.7109375" style="94" customWidth="1"/>
    <col min="53" max="57" width="25.7109375" style="94" hidden="1" customWidth="1"/>
    <col min="58" max="62" width="27.140625" style="94" hidden="1" customWidth="1"/>
    <col min="63" max="63" width="17.42578125" style="94" customWidth="1"/>
    <col min="64" max="64" width="18.85546875" style="94" hidden="1" customWidth="1"/>
    <col min="65" max="65" width="26.28515625" style="94" hidden="1" customWidth="1"/>
    <col min="66" max="66" width="19.140625" style="94" hidden="1" customWidth="1"/>
    <col min="67" max="67" width="15.85546875" style="94" customWidth="1"/>
    <col min="68" max="68" width="12" style="94" customWidth="1"/>
    <col min="69" max="69" width="13.28515625" style="94" customWidth="1"/>
    <col min="70" max="70" width="13.7109375" style="94" customWidth="1"/>
    <col min="71" max="71" width="26.140625" style="94" customWidth="1"/>
    <col min="72" max="72" width="20.140625" style="94" customWidth="1"/>
    <col min="73" max="73" width="22.42578125" style="94" customWidth="1"/>
    <col min="74" max="74" width="20.42578125" style="94" customWidth="1"/>
    <col min="75" max="79" width="14" style="94" bestFit="1" customWidth="1"/>
    <col min="80" max="80" width="15" style="94" bestFit="1" customWidth="1"/>
    <col min="81" max="81" width="26.140625" style="94" customWidth="1"/>
    <col min="82" max="82" width="20.42578125" style="94" customWidth="1"/>
    <col min="83" max="83" width="21" style="94" hidden="1" customWidth="1"/>
    <col min="84" max="84" width="19.42578125" style="94" hidden="1" customWidth="1"/>
    <col min="85" max="85" width="18.85546875" style="94" hidden="1" customWidth="1"/>
    <col min="86" max="86" width="18.5703125" style="94" hidden="1" customWidth="1"/>
    <col min="87" max="87" width="19.5703125" style="94" hidden="1" customWidth="1"/>
    <col min="88" max="88" width="18.5703125" style="94" hidden="1" customWidth="1"/>
    <col min="89" max="89" width="19.28515625" style="94" customWidth="1"/>
    <col min="90" max="90" width="15.7109375" style="94" bestFit="1" customWidth="1"/>
    <col min="91" max="91" width="14.28515625" style="94" bestFit="1" customWidth="1"/>
    <col min="92" max="92" width="7.7109375" style="94" customWidth="1"/>
    <col min="93" max="16384" width="9.140625" style="94"/>
  </cols>
  <sheetData>
    <row r="1" spans="1:93" ht="95.25" customHeight="1">
      <c r="A1" s="197"/>
      <c r="B1" s="336" t="s">
        <v>119</v>
      </c>
      <c r="C1" s="337"/>
      <c r="D1" s="338"/>
      <c r="E1" s="333" t="s">
        <v>37</v>
      </c>
      <c r="F1" s="334"/>
      <c r="G1" s="334"/>
      <c r="H1" s="334"/>
      <c r="I1" s="334"/>
      <c r="J1" s="334"/>
      <c r="K1" s="334"/>
      <c r="L1" s="334"/>
      <c r="M1" s="334"/>
      <c r="N1" s="334"/>
      <c r="O1" s="334"/>
      <c r="P1" s="335"/>
      <c r="Q1" s="333" t="s">
        <v>120</v>
      </c>
      <c r="R1" s="334"/>
      <c r="S1" s="334"/>
      <c r="T1" s="334"/>
      <c r="U1" s="334"/>
      <c r="V1" s="334"/>
      <c r="W1" s="334"/>
      <c r="X1" s="334"/>
      <c r="Y1" s="333" t="s">
        <v>121</v>
      </c>
      <c r="Z1" s="334"/>
      <c r="AA1" s="335"/>
      <c r="AB1" s="273"/>
      <c r="AC1" s="333" t="s">
        <v>122</v>
      </c>
      <c r="AD1" s="334"/>
      <c r="AE1" s="334"/>
      <c r="AF1" s="335"/>
      <c r="AG1" s="342" t="s">
        <v>470</v>
      </c>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4"/>
      <c r="BL1" s="345" t="s">
        <v>124</v>
      </c>
      <c r="BM1" s="346"/>
      <c r="BN1" s="347"/>
      <c r="BO1" s="333" t="s">
        <v>125</v>
      </c>
      <c r="BP1" s="334"/>
      <c r="BQ1" s="334"/>
      <c r="BR1" s="334"/>
      <c r="BS1" s="334"/>
      <c r="BT1" s="334"/>
      <c r="BU1" s="334"/>
      <c r="BV1" s="335"/>
      <c r="BW1" s="333" t="s">
        <v>126</v>
      </c>
      <c r="BX1" s="334"/>
      <c r="BY1" s="334"/>
      <c r="BZ1" s="334"/>
      <c r="CA1" s="334"/>
      <c r="CB1" s="334"/>
      <c r="CC1" s="271" t="s">
        <v>471</v>
      </c>
      <c r="CD1" s="339" t="s">
        <v>472</v>
      </c>
      <c r="CE1" s="340"/>
      <c r="CF1" s="340"/>
      <c r="CG1" s="340"/>
      <c r="CH1" s="340"/>
      <c r="CI1" s="340"/>
      <c r="CJ1" s="340"/>
      <c r="CK1" s="341"/>
    </row>
    <row r="2" spans="1:93" ht="77.25" thickBot="1">
      <c r="A2" s="196" t="s">
        <v>129</v>
      </c>
      <c r="B2" s="195" t="s">
        <v>130</v>
      </c>
      <c r="C2" s="194" t="s">
        <v>131</v>
      </c>
      <c r="D2" s="193" t="s">
        <v>40</v>
      </c>
      <c r="E2" s="192" t="s">
        <v>132</v>
      </c>
      <c r="F2" s="191" t="s">
        <v>163</v>
      </c>
      <c r="G2" s="191"/>
      <c r="H2" s="191" t="s">
        <v>133</v>
      </c>
      <c r="I2" s="191" t="s">
        <v>134</v>
      </c>
      <c r="J2" s="191" t="s">
        <v>135</v>
      </c>
      <c r="K2" s="191" t="s">
        <v>136</v>
      </c>
      <c r="L2" s="191" t="s">
        <v>137</v>
      </c>
      <c r="M2" s="191" t="s">
        <v>449</v>
      </c>
      <c r="N2" s="191" t="s">
        <v>138</v>
      </c>
      <c r="O2" s="191" t="s">
        <v>139</v>
      </c>
      <c r="P2" s="190" t="s">
        <v>140</v>
      </c>
      <c r="Q2" s="192" t="s">
        <v>132</v>
      </c>
      <c r="R2" s="191" t="s">
        <v>138</v>
      </c>
      <c r="S2" s="191" t="s">
        <v>141</v>
      </c>
      <c r="T2" s="191" t="s">
        <v>142</v>
      </c>
      <c r="U2" s="191" t="s">
        <v>143</v>
      </c>
      <c r="V2" s="191" t="s">
        <v>144</v>
      </c>
      <c r="W2" s="191" t="s">
        <v>145</v>
      </c>
      <c r="X2" s="191" t="s">
        <v>140</v>
      </c>
      <c r="Y2" s="192" t="s">
        <v>132</v>
      </c>
      <c r="Z2" s="191" t="s">
        <v>146</v>
      </c>
      <c r="AA2" s="276" t="s">
        <v>140</v>
      </c>
      <c r="AB2" s="191" t="s">
        <v>147</v>
      </c>
      <c r="AC2" s="192" t="s">
        <v>148</v>
      </c>
      <c r="AD2" s="191" t="s">
        <v>149</v>
      </c>
      <c r="AE2" s="191" t="s">
        <v>150</v>
      </c>
      <c r="AF2" s="190" t="s">
        <v>151</v>
      </c>
      <c r="AG2" s="192" t="s">
        <v>133</v>
      </c>
      <c r="AH2" s="191" t="s">
        <v>152</v>
      </c>
      <c r="AI2" s="191" t="s">
        <v>153</v>
      </c>
      <c r="AJ2" s="191" t="s">
        <v>154</v>
      </c>
      <c r="AK2" s="191" t="s">
        <v>144</v>
      </c>
      <c r="AL2" s="191" t="s">
        <v>155</v>
      </c>
      <c r="AM2" s="191" t="s">
        <v>426</v>
      </c>
      <c r="AN2" s="191" t="s">
        <v>429</v>
      </c>
      <c r="AO2" s="191" t="s">
        <v>430</v>
      </c>
      <c r="AP2" s="191" t="s">
        <v>431</v>
      </c>
      <c r="AQ2" s="191" t="s">
        <v>432</v>
      </c>
      <c r="AR2" s="191" t="s">
        <v>433</v>
      </c>
      <c r="AS2" s="191" t="s">
        <v>425</v>
      </c>
      <c r="AT2" s="191" t="s">
        <v>427</v>
      </c>
      <c r="AU2" s="191" t="s">
        <v>434</v>
      </c>
      <c r="AV2" s="191" t="s">
        <v>435</v>
      </c>
      <c r="AW2" s="191" t="s">
        <v>436</v>
      </c>
      <c r="AX2" s="191" t="s">
        <v>437</v>
      </c>
      <c r="AY2" s="191" t="s">
        <v>438</v>
      </c>
      <c r="AZ2" s="191" t="s">
        <v>428</v>
      </c>
      <c r="BA2" s="191" t="s">
        <v>439</v>
      </c>
      <c r="BB2" s="191" t="s">
        <v>440</v>
      </c>
      <c r="BC2" s="191" t="s">
        <v>441</v>
      </c>
      <c r="BD2" s="191" t="s">
        <v>442</v>
      </c>
      <c r="BE2" s="191" t="s">
        <v>443</v>
      </c>
      <c r="BF2" s="191" t="s">
        <v>444</v>
      </c>
      <c r="BG2" s="191" t="s">
        <v>445</v>
      </c>
      <c r="BH2" s="191" t="s">
        <v>446</v>
      </c>
      <c r="BI2" s="191" t="s">
        <v>447</v>
      </c>
      <c r="BJ2" s="191" t="s">
        <v>448</v>
      </c>
      <c r="BK2" s="190" t="s">
        <v>123</v>
      </c>
      <c r="BL2" s="191" t="s">
        <v>159</v>
      </c>
      <c r="BM2" s="191" t="s">
        <v>160</v>
      </c>
      <c r="BN2" s="190" t="s">
        <v>161</v>
      </c>
      <c r="BO2" s="192" t="s">
        <v>197</v>
      </c>
      <c r="BP2" s="191" t="s">
        <v>198</v>
      </c>
      <c r="BQ2" s="191" t="s">
        <v>199</v>
      </c>
      <c r="BR2" s="191" t="s">
        <v>200</v>
      </c>
      <c r="BS2" s="191" t="s">
        <v>162</v>
      </c>
      <c r="BT2" s="191" t="s">
        <v>466</v>
      </c>
      <c r="BU2" s="191" t="s">
        <v>467</v>
      </c>
      <c r="BV2" s="190" t="s">
        <v>468</v>
      </c>
      <c r="BW2" s="192" t="s">
        <v>166</v>
      </c>
      <c r="BX2" s="191" t="s">
        <v>167</v>
      </c>
      <c r="BY2" s="191" t="s">
        <v>168</v>
      </c>
      <c r="BZ2" s="191" t="s">
        <v>169</v>
      </c>
      <c r="CA2" s="191" t="s">
        <v>170</v>
      </c>
      <c r="CB2" s="191" t="s">
        <v>93</v>
      </c>
      <c r="CC2" s="190" t="s">
        <v>469</v>
      </c>
      <c r="CD2" s="272" t="s">
        <v>474</v>
      </c>
      <c r="CE2" s="272"/>
      <c r="CF2" s="272"/>
      <c r="CG2" s="272"/>
      <c r="CH2" s="272"/>
      <c r="CI2" s="191"/>
      <c r="CJ2" s="191"/>
      <c r="CK2" s="190" t="s">
        <v>473</v>
      </c>
      <c r="CL2" s="94" t="s">
        <v>393</v>
      </c>
      <c r="CM2" s="94" t="s">
        <v>394</v>
      </c>
      <c r="CN2" s="94" t="s">
        <v>395</v>
      </c>
      <c r="CO2" s="94" t="s">
        <v>87</v>
      </c>
    </row>
    <row r="3" spans="1:93" s="202" customFormat="1">
      <c r="A3" s="202">
        <v>1</v>
      </c>
      <c r="B3" s="201">
        <v>2</v>
      </c>
      <c r="C3" s="201">
        <v>3</v>
      </c>
      <c r="D3" s="201">
        <v>4</v>
      </c>
      <c r="E3" s="202">
        <v>5</v>
      </c>
      <c r="F3" s="201">
        <v>6</v>
      </c>
      <c r="G3" s="202">
        <v>7</v>
      </c>
      <c r="H3" s="201">
        <v>8</v>
      </c>
      <c r="I3" s="202">
        <v>9</v>
      </c>
      <c r="J3" s="201">
        <v>10</v>
      </c>
      <c r="K3" s="202">
        <v>11</v>
      </c>
      <c r="L3" s="201">
        <v>12</v>
      </c>
      <c r="M3" s="202">
        <v>13</v>
      </c>
      <c r="N3" s="201">
        <v>14</v>
      </c>
      <c r="O3" s="202">
        <v>15</v>
      </c>
      <c r="P3" s="201">
        <v>16</v>
      </c>
      <c r="Q3" s="202">
        <v>17</v>
      </c>
      <c r="R3" s="201">
        <v>18</v>
      </c>
      <c r="S3" s="202">
        <v>19</v>
      </c>
      <c r="T3" s="201">
        <v>20</v>
      </c>
      <c r="U3" s="202">
        <v>21</v>
      </c>
      <c r="V3" s="201">
        <v>22</v>
      </c>
      <c r="W3" s="202">
        <v>23</v>
      </c>
      <c r="X3" s="201">
        <v>24</v>
      </c>
      <c r="Y3" s="202">
        <v>25</v>
      </c>
      <c r="Z3" s="201">
        <v>26</v>
      </c>
      <c r="AA3" s="202">
        <v>27</v>
      </c>
      <c r="AB3" s="201">
        <v>28</v>
      </c>
      <c r="AC3" s="202">
        <v>29</v>
      </c>
      <c r="AD3" s="201">
        <v>30</v>
      </c>
      <c r="AE3" s="202">
        <v>31</v>
      </c>
      <c r="AF3" s="201">
        <v>32</v>
      </c>
      <c r="AG3" s="202">
        <v>33</v>
      </c>
      <c r="AH3" s="201">
        <v>34</v>
      </c>
      <c r="AI3" s="202">
        <v>35</v>
      </c>
      <c r="AJ3" s="201">
        <v>36</v>
      </c>
      <c r="AK3" s="202">
        <v>37</v>
      </c>
      <c r="AL3" s="201">
        <v>38</v>
      </c>
      <c r="AM3" s="202">
        <v>39</v>
      </c>
      <c r="AN3" s="201">
        <v>40</v>
      </c>
      <c r="AO3" s="202">
        <v>41</v>
      </c>
      <c r="AP3" s="201">
        <v>42</v>
      </c>
      <c r="AQ3" s="202">
        <v>43</v>
      </c>
      <c r="AR3" s="201">
        <v>44</v>
      </c>
      <c r="AS3" s="202">
        <v>45</v>
      </c>
      <c r="AT3" s="201">
        <v>46</v>
      </c>
      <c r="AU3" s="202">
        <v>47</v>
      </c>
      <c r="AV3" s="201">
        <v>48</v>
      </c>
      <c r="AW3" s="202">
        <v>49</v>
      </c>
      <c r="AX3" s="201">
        <v>50</v>
      </c>
      <c r="AY3" s="202">
        <v>51</v>
      </c>
      <c r="AZ3" s="201">
        <v>52</v>
      </c>
      <c r="BA3" s="202">
        <v>53</v>
      </c>
      <c r="BB3" s="201">
        <v>54</v>
      </c>
      <c r="BC3" s="202">
        <v>55</v>
      </c>
      <c r="BD3" s="201">
        <v>56</v>
      </c>
      <c r="BE3" s="202">
        <v>57</v>
      </c>
      <c r="BF3" s="201">
        <v>58</v>
      </c>
      <c r="BG3" s="202">
        <v>59</v>
      </c>
      <c r="BH3" s="201">
        <v>60</v>
      </c>
      <c r="BI3" s="202">
        <v>61</v>
      </c>
      <c r="BJ3" s="201">
        <v>62</v>
      </c>
      <c r="BK3" s="202">
        <v>63</v>
      </c>
      <c r="BL3" s="201">
        <v>64</v>
      </c>
      <c r="BM3" s="202">
        <v>65</v>
      </c>
      <c r="BN3" s="201">
        <v>66</v>
      </c>
      <c r="BO3" s="202">
        <v>67</v>
      </c>
      <c r="BP3" s="201">
        <v>68</v>
      </c>
      <c r="BQ3" s="202">
        <v>69</v>
      </c>
      <c r="BR3" s="201">
        <v>70</v>
      </c>
      <c r="BS3" s="202">
        <v>71</v>
      </c>
      <c r="BT3" s="201">
        <v>72</v>
      </c>
      <c r="BU3" s="202">
        <v>73</v>
      </c>
      <c r="BV3" s="201">
        <v>74</v>
      </c>
      <c r="BW3" s="202">
        <v>75</v>
      </c>
      <c r="BX3" s="201">
        <v>76</v>
      </c>
      <c r="BY3" s="202">
        <v>77</v>
      </c>
      <c r="BZ3" s="201">
        <v>78</v>
      </c>
      <c r="CA3" s="202">
        <v>79</v>
      </c>
      <c r="CB3" s="201">
        <v>80</v>
      </c>
      <c r="CC3" s="202">
        <v>81</v>
      </c>
      <c r="CD3" s="201">
        <v>82</v>
      </c>
      <c r="CE3" s="202">
        <v>83</v>
      </c>
      <c r="CF3" s="201">
        <v>84</v>
      </c>
      <c r="CG3" s="202">
        <v>85</v>
      </c>
      <c r="CH3" s="201">
        <v>86</v>
      </c>
      <c r="CI3" s="202">
        <v>87</v>
      </c>
      <c r="CJ3" s="201">
        <v>88</v>
      </c>
      <c r="CK3" s="202">
        <v>89</v>
      </c>
      <c r="CL3" s="201">
        <v>90</v>
      </c>
      <c r="CM3" s="202">
        <v>91</v>
      </c>
      <c r="CN3" s="201">
        <v>92</v>
      </c>
      <c r="CO3" s="202">
        <v>93</v>
      </c>
    </row>
    <row r="4" spans="1:93" s="268" customFormat="1">
      <c r="A4" s="110" t="s">
        <v>332</v>
      </c>
      <c r="B4" s="108">
        <v>8.3000000000000001E-3</v>
      </c>
      <c r="C4" s="108">
        <v>9.1000000000000004E-3</v>
      </c>
      <c r="D4" s="265">
        <f>C4-B4</f>
        <v>8.0000000000000036E-4</v>
      </c>
      <c r="E4" s="78">
        <v>11130891</v>
      </c>
      <c r="F4" s="78">
        <v>1017016</v>
      </c>
      <c r="G4" s="78"/>
      <c r="H4" s="78">
        <v>587243</v>
      </c>
      <c r="I4" s="78">
        <v>442231</v>
      </c>
      <c r="J4" s="78"/>
      <c r="K4" s="78">
        <v>-516786</v>
      </c>
      <c r="L4" s="78">
        <v>636782</v>
      </c>
      <c r="M4" s="78"/>
      <c r="N4" s="78">
        <v>-693410</v>
      </c>
      <c r="O4" s="78">
        <f>SUM(F4:N4)</f>
        <v>1473076</v>
      </c>
      <c r="P4" s="78">
        <f>O4+E4</f>
        <v>12603967</v>
      </c>
      <c r="Q4" s="268" t="s">
        <v>181</v>
      </c>
      <c r="R4" s="268" t="s">
        <v>180</v>
      </c>
      <c r="S4" s="268" t="s">
        <v>182</v>
      </c>
      <c r="T4" s="268" t="s">
        <v>181</v>
      </c>
      <c r="U4" s="268" t="s">
        <v>180</v>
      </c>
      <c r="V4" s="268" t="s">
        <v>183</v>
      </c>
      <c r="W4" s="268" t="s">
        <v>180</v>
      </c>
      <c r="X4" s="268" t="s">
        <v>181</v>
      </c>
      <c r="AC4" s="268">
        <v>13446896</v>
      </c>
      <c r="AD4" s="268">
        <v>11810704</v>
      </c>
      <c r="AE4" s="268">
        <v>11383264</v>
      </c>
      <c r="AF4" s="268">
        <v>14031250</v>
      </c>
      <c r="AG4" s="268">
        <f>H4</f>
        <v>587243</v>
      </c>
      <c r="AH4" s="268">
        <f>I4</f>
        <v>442231</v>
      </c>
      <c r="AI4" s="268" t="s">
        <v>392</v>
      </c>
      <c r="AJ4" s="268" t="s">
        <v>392</v>
      </c>
      <c r="AL4" s="268">
        <f>J4</f>
        <v>0</v>
      </c>
      <c r="AM4" s="268">
        <v>-66255</v>
      </c>
      <c r="AS4" s="78">
        <v>-67057</v>
      </c>
      <c r="AT4" s="78">
        <v>81639</v>
      </c>
      <c r="AU4" s="78"/>
      <c r="AV4" s="78"/>
      <c r="AW4" s="78"/>
      <c r="AX4" s="78"/>
      <c r="AY4" s="78"/>
      <c r="AZ4" s="78">
        <v>135730</v>
      </c>
      <c r="BA4" s="78"/>
      <c r="BB4" s="78"/>
      <c r="BC4" s="78"/>
      <c r="BD4" s="78"/>
      <c r="BE4" s="78"/>
      <c r="BK4" s="78">
        <f>SUM(AG4:AZ4)</f>
        <v>1113531</v>
      </c>
      <c r="BL4" s="268" t="s">
        <v>392</v>
      </c>
      <c r="BM4" s="268" t="s">
        <v>392</v>
      </c>
      <c r="BN4" s="268" t="s">
        <v>392</v>
      </c>
      <c r="BP4" s="268">
        <v>450531</v>
      </c>
      <c r="BQ4" s="268">
        <v>555143</v>
      </c>
      <c r="BR4" s="78">
        <v>402342</v>
      </c>
      <c r="BT4" s="268">
        <v>922963</v>
      </c>
      <c r="BV4" s="268">
        <f>BO4-BP4+BQ4-BR4+BT4-BU4</f>
        <v>625233</v>
      </c>
      <c r="BW4" s="78">
        <v>84057</v>
      </c>
      <c r="BX4" s="78">
        <v>84057</v>
      </c>
      <c r="BY4" s="78">
        <v>84057</v>
      </c>
      <c r="BZ4" s="78">
        <v>84057</v>
      </c>
      <c r="CA4" s="78">
        <v>84057</v>
      </c>
      <c r="CB4" s="78">
        <v>204949</v>
      </c>
      <c r="CC4" s="268">
        <f>BV4-SUM(BW4:CB4)</f>
        <v>-1</v>
      </c>
      <c r="CD4" s="268">
        <v>-41678</v>
      </c>
      <c r="CE4" s="268" t="s">
        <v>185</v>
      </c>
      <c r="CF4" s="268" t="s">
        <v>185</v>
      </c>
      <c r="CG4" s="268" t="s">
        <v>185</v>
      </c>
      <c r="CH4" s="268" t="s">
        <v>185</v>
      </c>
      <c r="CI4" s="268" t="s">
        <v>185</v>
      </c>
      <c r="CJ4" s="268" t="s">
        <v>185</v>
      </c>
      <c r="CK4" s="268">
        <f>F4-CD4</f>
        <v>1058694</v>
      </c>
      <c r="CL4" s="78">
        <v>46</v>
      </c>
      <c r="CM4" s="78">
        <v>1</v>
      </c>
      <c r="CN4" s="78">
        <v>687</v>
      </c>
      <c r="CO4" s="78">
        <f>CL4+CM4+CN4</f>
        <v>734</v>
      </c>
    </row>
    <row r="5" spans="1:93">
      <c r="A5" s="110" t="s">
        <v>338</v>
      </c>
      <c r="B5" s="108">
        <v>5.4000000000000003E-3</v>
      </c>
      <c r="C5" s="108">
        <v>5.7999999999999996E-3</v>
      </c>
      <c r="D5" s="265">
        <f t="shared" ref="D5:D54" si="0">C5-B5</f>
        <v>3.9999999999999931E-4</v>
      </c>
      <c r="E5" s="78">
        <v>7253366</v>
      </c>
      <c r="F5" s="78">
        <v>518717</v>
      </c>
      <c r="G5" s="78"/>
      <c r="H5" s="78">
        <v>375289</v>
      </c>
      <c r="I5" s="78">
        <v>282617</v>
      </c>
      <c r="J5" s="78"/>
      <c r="K5" s="78">
        <v>-330262</v>
      </c>
      <c r="L5" s="78">
        <v>406948</v>
      </c>
      <c r="M5" s="78"/>
      <c r="N5" s="78">
        <v>-451856</v>
      </c>
      <c r="O5" s="78">
        <f t="shared" ref="O5:O54" si="1">SUM(F5:N5)</f>
        <v>801453</v>
      </c>
      <c r="P5" s="78">
        <f t="shared" ref="P5:P54" si="2">O5+E5</f>
        <v>8054819</v>
      </c>
      <c r="Q5" s="94" t="s">
        <v>181</v>
      </c>
      <c r="R5" s="94" t="s">
        <v>180</v>
      </c>
      <c r="S5" s="94" t="s">
        <v>182</v>
      </c>
      <c r="T5" s="94" t="s">
        <v>181</v>
      </c>
      <c r="U5" s="94" t="s">
        <v>180</v>
      </c>
      <c r="V5" s="94" t="s">
        <v>183</v>
      </c>
      <c r="W5" s="94" t="s">
        <v>180</v>
      </c>
      <c r="X5" s="94" t="s">
        <v>181</v>
      </c>
      <c r="Y5" s="269"/>
      <c r="Z5" s="269"/>
      <c r="AA5" s="269"/>
      <c r="AC5" s="269">
        <v>8593510</v>
      </c>
      <c r="AD5" s="269">
        <v>7547868</v>
      </c>
      <c r="AE5" s="269">
        <v>7274704</v>
      </c>
      <c r="AF5" s="269">
        <v>8966953</v>
      </c>
      <c r="AG5" s="268">
        <f t="shared" ref="AG5:AG54" si="3">H5</f>
        <v>375289</v>
      </c>
      <c r="AH5" s="268">
        <f t="shared" ref="AH5:AH54" si="4">I5</f>
        <v>282617</v>
      </c>
      <c r="AI5" s="268" t="s">
        <v>392</v>
      </c>
      <c r="AJ5" s="268" t="s">
        <v>392</v>
      </c>
      <c r="AK5" s="268"/>
      <c r="AL5" s="268">
        <f t="shared" ref="AL5:AL54" si="5">J5</f>
        <v>0</v>
      </c>
      <c r="AM5" s="268">
        <v>-42341</v>
      </c>
      <c r="AN5" s="268"/>
      <c r="AO5" s="268"/>
      <c r="AP5" s="268"/>
      <c r="AQ5" s="268"/>
      <c r="AR5" s="268"/>
      <c r="AS5" s="78">
        <v>-42854</v>
      </c>
      <c r="AT5" s="78">
        <v>52173</v>
      </c>
      <c r="AU5" s="78"/>
      <c r="AV5" s="78"/>
      <c r="AW5" s="78"/>
      <c r="AX5" s="78"/>
      <c r="AY5" s="78"/>
      <c r="AZ5" s="78">
        <v>69228</v>
      </c>
      <c r="BA5" s="78"/>
      <c r="BB5" s="78"/>
      <c r="BC5" s="78"/>
      <c r="BD5" s="78"/>
      <c r="BE5" s="78"/>
      <c r="BF5" s="268"/>
      <c r="BG5" s="268"/>
      <c r="BH5" s="268"/>
      <c r="BI5" s="268"/>
      <c r="BJ5" s="268"/>
      <c r="BK5" s="78">
        <f t="shared" ref="BK5:BK54" si="6">SUM(AG5:AZ5)</f>
        <v>694112</v>
      </c>
      <c r="BL5" s="268" t="s">
        <v>392</v>
      </c>
      <c r="BM5" s="268" t="s">
        <v>392</v>
      </c>
      <c r="BN5" s="268" t="s">
        <v>392</v>
      </c>
      <c r="BO5" s="268"/>
      <c r="BP5" s="268">
        <v>287921</v>
      </c>
      <c r="BQ5" s="268">
        <v>354775</v>
      </c>
      <c r="BR5" s="78">
        <v>257125</v>
      </c>
      <c r="BS5" s="268"/>
      <c r="BT5" s="268">
        <v>470746</v>
      </c>
      <c r="BU5" s="268"/>
      <c r="BV5" s="268">
        <f t="shared" ref="BV5:BV54" si="7">BO5-BP5+BQ5-BR5+BT5-BU5</f>
        <v>280475</v>
      </c>
      <c r="BW5" s="78">
        <v>36206</v>
      </c>
      <c r="BX5" s="78">
        <v>36206</v>
      </c>
      <c r="BY5" s="78">
        <v>36206</v>
      </c>
      <c r="BZ5" s="78">
        <v>36206</v>
      </c>
      <c r="CA5" s="78">
        <v>36206</v>
      </c>
      <c r="CB5" s="78">
        <v>99448</v>
      </c>
      <c r="CC5" s="268">
        <f t="shared" ref="CC5:CC54" si="8">BV5-SUM(BW5:CB5)</f>
        <v>-3</v>
      </c>
      <c r="CD5" s="268">
        <v>-21259</v>
      </c>
      <c r="CE5" s="268" t="s">
        <v>185</v>
      </c>
      <c r="CF5" s="268" t="s">
        <v>185</v>
      </c>
      <c r="CG5" s="268" t="s">
        <v>185</v>
      </c>
      <c r="CH5" s="268" t="s">
        <v>185</v>
      </c>
      <c r="CI5" s="268" t="s">
        <v>185</v>
      </c>
      <c r="CJ5" s="268" t="s">
        <v>185</v>
      </c>
      <c r="CK5" s="268">
        <f t="shared" ref="CK5:CK54" si="9">F5-CD5</f>
        <v>539976</v>
      </c>
      <c r="CL5" s="78">
        <v>44</v>
      </c>
      <c r="CM5" s="78">
        <v>0</v>
      </c>
      <c r="CN5" s="78">
        <v>407</v>
      </c>
      <c r="CO5" s="78">
        <f t="shared" ref="CO5:CO54" si="10">CL5+CM5+CN5</f>
        <v>451</v>
      </c>
    </row>
    <row r="6" spans="1:93">
      <c r="A6" s="110" t="s">
        <v>339</v>
      </c>
      <c r="B6" s="108">
        <v>2.3E-3</v>
      </c>
      <c r="C6" s="108">
        <v>2.5999999999999999E-3</v>
      </c>
      <c r="D6" s="265">
        <f t="shared" si="0"/>
        <v>2.9999999999999992E-4</v>
      </c>
      <c r="E6" s="78">
        <v>3149832</v>
      </c>
      <c r="F6" s="78">
        <v>328087</v>
      </c>
      <c r="G6" s="78"/>
      <c r="H6" s="78">
        <v>168244</v>
      </c>
      <c r="I6" s="78">
        <v>126699</v>
      </c>
      <c r="J6" s="78"/>
      <c r="K6" s="78">
        <v>-148059</v>
      </c>
      <c r="L6" s="78">
        <v>182437</v>
      </c>
      <c r="M6" s="78"/>
      <c r="N6" s="78">
        <v>-196222</v>
      </c>
      <c r="O6" s="78">
        <f t="shared" si="1"/>
        <v>461186</v>
      </c>
      <c r="P6" s="78">
        <f t="shared" si="2"/>
        <v>3611018</v>
      </c>
      <c r="AC6" s="270">
        <v>3852516</v>
      </c>
      <c r="AD6" s="270">
        <v>3383749</v>
      </c>
      <c r="AE6" s="270">
        <v>3261288</v>
      </c>
      <c r="AF6" s="270">
        <v>4019932</v>
      </c>
      <c r="AG6" s="268">
        <f t="shared" si="3"/>
        <v>168244</v>
      </c>
      <c r="AH6" s="268">
        <f t="shared" si="4"/>
        <v>126699</v>
      </c>
      <c r="AI6" s="268" t="s">
        <v>392</v>
      </c>
      <c r="AJ6" s="268" t="s">
        <v>392</v>
      </c>
      <c r="AK6" s="268"/>
      <c r="AL6" s="268">
        <f t="shared" si="5"/>
        <v>0</v>
      </c>
      <c r="AM6" s="268">
        <v>-18982</v>
      </c>
      <c r="AN6" s="268"/>
      <c r="AO6" s="268"/>
      <c r="AP6" s="268"/>
      <c r="AQ6" s="268"/>
      <c r="AR6" s="268"/>
      <c r="AS6" s="78">
        <v>-19212</v>
      </c>
      <c r="AT6" s="78">
        <v>23389</v>
      </c>
      <c r="AU6" s="78"/>
      <c r="AV6" s="78"/>
      <c r="AW6" s="78"/>
      <c r="AX6" s="78"/>
      <c r="AY6" s="78"/>
      <c r="AZ6" s="78">
        <v>43786</v>
      </c>
      <c r="BA6" s="78"/>
      <c r="BB6" s="78"/>
      <c r="BC6" s="78"/>
      <c r="BD6" s="78"/>
      <c r="BE6" s="78"/>
      <c r="BF6" s="268"/>
      <c r="BG6" s="268"/>
      <c r="BH6" s="268"/>
      <c r="BI6" s="268"/>
      <c r="BJ6" s="268"/>
      <c r="BK6" s="78">
        <f t="shared" si="6"/>
        <v>323924</v>
      </c>
      <c r="BL6" s="268" t="s">
        <v>392</v>
      </c>
      <c r="BM6" s="268" t="s">
        <v>392</v>
      </c>
      <c r="BN6" s="268" t="s">
        <v>392</v>
      </c>
      <c r="BO6" s="268"/>
      <c r="BP6" s="268">
        <v>129077</v>
      </c>
      <c r="BQ6" s="268">
        <v>159048</v>
      </c>
      <c r="BR6" s="78">
        <v>115270</v>
      </c>
      <c r="BS6" s="268"/>
      <c r="BT6" s="268">
        <v>297745</v>
      </c>
      <c r="BU6" s="268"/>
      <c r="BV6" s="268">
        <f t="shared" si="7"/>
        <v>212446</v>
      </c>
      <c r="BW6" s="78">
        <v>28982</v>
      </c>
      <c r="BX6" s="78">
        <v>28982</v>
      </c>
      <c r="BY6" s="78">
        <v>28982</v>
      </c>
      <c r="BZ6" s="78">
        <v>28982</v>
      </c>
      <c r="CA6" s="78">
        <v>28982</v>
      </c>
      <c r="CB6" s="78">
        <v>67534</v>
      </c>
      <c r="CC6" s="268">
        <f t="shared" si="8"/>
        <v>2</v>
      </c>
      <c r="CD6" s="268">
        <v>-13445</v>
      </c>
      <c r="CE6" s="268" t="s">
        <v>185</v>
      </c>
      <c r="CF6" s="268" t="s">
        <v>185</v>
      </c>
      <c r="CG6" s="268" t="s">
        <v>185</v>
      </c>
      <c r="CH6" s="268" t="s">
        <v>185</v>
      </c>
      <c r="CI6" s="268" t="s">
        <v>185</v>
      </c>
      <c r="CJ6" s="268" t="s">
        <v>185</v>
      </c>
      <c r="CK6" s="268">
        <f t="shared" si="9"/>
        <v>341532</v>
      </c>
      <c r="CL6" s="78">
        <v>27</v>
      </c>
      <c r="CM6" s="78">
        <v>0</v>
      </c>
      <c r="CN6" s="78">
        <v>135</v>
      </c>
      <c r="CO6" s="78">
        <f t="shared" si="10"/>
        <v>162</v>
      </c>
    </row>
    <row r="7" spans="1:93">
      <c r="A7" s="110" t="s">
        <v>340</v>
      </c>
      <c r="B7" s="108">
        <v>2.8999999999999998E-3</v>
      </c>
      <c r="C7" s="108">
        <v>3.3E-3</v>
      </c>
      <c r="D7" s="265">
        <f t="shared" si="0"/>
        <v>4.0000000000000018E-4</v>
      </c>
      <c r="E7" s="78">
        <v>3843647</v>
      </c>
      <c r="F7" s="78">
        <v>577612</v>
      </c>
      <c r="G7" s="78"/>
      <c r="H7" s="78">
        <v>214391</v>
      </c>
      <c r="I7" s="78">
        <v>161450</v>
      </c>
      <c r="J7" s="78"/>
      <c r="K7" s="78">
        <v>-188669</v>
      </c>
      <c r="L7" s="78">
        <v>232477</v>
      </c>
      <c r="M7" s="78"/>
      <c r="N7" s="78">
        <v>-239444</v>
      </c>
      <c r="O7" s="78">
        <f t="shared" si="1"/>
        <v>757817</v>
      </c>
      <c r="P7" s="78">
        <f t="shared" si="2"/>
        <v>4601464</v>
      </c>
      <c r="AC7" s="270">
        <v>4909201</v>
      </c>
      <c r="AD7" s="270">
        <v>4311859</v>
      </c>
      <c r="AE7" s="270">
        <v>4155809</v>
      </c>
      <c r="AF7" s="270">
        <v>5122537</v>
      </c>
      <c r="AG7" s="268">
        <f t="shared" si="3"/>
        <v>214391</v>
      </c>
      <c r="AH7" s="268">
        <f t="shared" si="4"/>
        <v>161450</v>
      </c>
      <c r="AI7" s="268" t="s">
        <v>392</v>
      </c>
      <c r="AJ7" s="268" t="s">
        <v>392</v>
      </c>
      <c r="AK7" s="268"/>
      <c r="AL7" s="268">
        <f t="shared" si="5"/>
        <v>0</v>
      </c>
      <c r="AM7" s="268">
        <v>-24188</v>
      </c>
      <c r="AN7" s="268"/>
      <c r="AO7" s="268"/>
      <c r="AP7" s="268"/>
      <c r="AQ7" s="268"/>
      <c r="AR7" s="268"/>
      <c r="AS7" s="78">
        <v>-24481</v>
      </c>
      <c r="AT7" s="78">
        <v>29805</v>
      </c>
      <c r="AU7" s="78"/>
      <c r="AV7" s="78"/>
      <c r="AW7" s="78"/>
      <c r="AX7" s="78"/>
      <c r="AY7" s="78"/>
      <c r="AZ7" s="78">
        <v>77087</v>
      </c>
      <c r="BA7" s="78"/>
      <c r="BB7" s="78"/>
      <c r="BC7" s="78"/>
      <c r="BD7" s="78"/>
      <c r="BE7" s="78"/>
      <c r="BF7" s="268"/>
      <c r="BG7" s="268"/>
      <c r="BH7" s="268"/>
      <c r="BI7" s="268"/>
      <c r="BJ7" s="268"/>
      <c r="BK7" s="78">
        <f t="shared" si="6"/>
        <v>434064</v>
      </c>
      <c r="BL7" s="268" t="s">
        <v>392</v>
      </c>
      <c r="BM7" s="268" t="s">
        <v>392</v>
      </c>
      <c r="BN7" s="268" t="s">
        <v>392</v>
      </c>
      <c r="BO7" s="268"/>
      <c r="BP7" s="268">
        <v>164480</v>
      </c>
      <c r="BQ7" s="268">
        <v>202672</v>
      </c>
      <c r="BR7" s="78">
        <v>146887</v>
      </c>
      <c r="BS7" s="268"/>
      <c r="BT7" s="268">
        <v>524194</v>
      </c>
      <c r="BU7" s="268"/>
      <c r="BV7" s="268">
        <f t="shared" si="7"/>
        <v>415499</v>
      </c>
      <c r="BW7" s="78">
        <v>58224</v>
      </c>
      <c r="BX7" s="78">
        <v>58224</v>
      </c>
      <c r="BY7" s="78">
        <v>58224</v>
      </c>
      <c r="BZ7" s="78">
        <v>58224</v>
      </c>
      <c r="CA7" s="78">
        <v>58224</v>
      </c>
      <c r="CB7" s="78">
        <v>124377</v>
      </c>
      <c r="CC7" s="268">
        <f t="shared" si="8"/>
        <v>2</v>
      </c>
      <c r="CD7" s="268">
        <v>-23668</v>
      </c>
      <c r="CE7" s="268" t="s">
        <v>185</v>
      </c>
      <c r="CF7" s="268" t="s">
        <v>185</v>
      </c>
      <c r="CG7" s="268" t="s">
        <v>185</v>
      </c>
      <c r="CH7" s="268" t="s">
        <v>185</v>
      </c>
      <c r="CI7" s="268" t="s">
        <v>185</v>
      </c>
      <c r="CJ7" s="268" t="s">
        <v>185</v>
      </c>
      <c r="CK7" s="268">
        <f t="shared" si="9"/>
        <v>601280</v>
      </c>
      <c r="CL7" s="78">
        <v>31</v>
      </c>
      <c r="CM7" s="78">
        <v>0</v>
      </c>
      <c r="CN7" s="78">
        <v>196</v>
      </c>
      <c r="CO7" s="78">
        <f t="shared" si="10"/>
        <v>227</v>
      </c>
    </row>
    <row r="8" spans="1:93">
      <c r="A8" s="110" t="s">
        <v>341</v>
      </c>
      <c r="B8" s="108">
        <v>2.0999999999999999E-3</v>
      </c>
      <c r="C8" s="108">
        <v>2.3E-3</v>
      </c>
      <c r="D8" s="265">
        <f t="shared" si="0"/>
        <v>2.0000000000000009E-4</v>
      </c>
      <c r="E8" s="78">
        <v>2855944</v>
      </c>
      <c r="F8" s="78">
        <v>249856</v>
      </c>
      <c r="G8" s="78"/>
      <c r="H8" s="78">
        <v>150105</v>
      </c>
      <c r="I8" s="78">
        <v>113039</v>
      </c>
      <c r="J8" s="78"/>
      <c r="K8" s="78">
        <v>-132096</v>
      </c>
      <c r="L8" s="78">
        <v>162768</v>
      </c>
      <c r="M8" s="78"/>
      <c r="N8" s="78">
        <v>-177914</v>
      </c>
      <c r="O8" s="78">
        <f t="shared" si="1"/>
        <v>365758</v>
      </c>
      <c r="P8" s="78">
        <f t="shared" si="2"/>
        <v>3221702</v>
      </c>
      <c r="AC8" s="270">
        <v>3437163</v>
      </c>
      <c r="AD8" s="270">
        <v>3018936</v>
      </c>
      <c r="AE8" s="270">
        <v>2909678</v>
      </c>
      <c r="AF8" s="270">
        <v>3586530</v>
      </c>
      <c r="AG8" s="268">
        <f t="shared" si="3"/>
        <v>150105</v>
      </c>
      <c r="AH8" s="268">
        <f t="shared" si="4"/>
        <v>113039</v>
      </c>
      <c r="AI8" s="268" t="s">
        <v>392</v>
      </c>
      <c r="AJ8" s="268" t="s">
        <v>392</v>
      </c>
      <c r="AK8" s="268"/>
      <c r="AL8" s="268">
        <f t="shared" si="5"/>
        <v>0</v>
      </c>
      <c r="AM8" s="268">
        <v>-16935</v>
      </c>
      <c r="AN8" s="268"/>
      <c r="AO8" s="268"/>
      <c r="AP8" s="268"/>
      <c r="AQ8" s="268"/>
      <c r="AR8" s="268"/>
      <c r="AS8" s="78">
        <v>-17140</v>
      </c>
      <c r="AT8" s="78">
        <v>20868</v>
      </c>
      <c r="AU8" s="78"/>
      <c r="AV8" s="78"/>
      <c r="AW8" s="78"/>
      <c r="AX8" s="78"/>
      <c r="AY8" s="78"/>
      <c r="AZ8" s="78">
        <v>33345</v>
      </c>
      <c r="BA8" s="78"/>
      <c r="BB8" s="78"/>
      <c r="BC8" s="78"/>
      <c r="BD8" s="78"/>
      <c r="BE8" s="78"/>
      <c r="BF8" s="268"/>
      <c r="BG8" s="268"/>
      <c r="BH8" s="268"/>
      <c r="BI8" s="268"/>
      <c r="BJ8" s="268"/>
      <c r="BK8" s="78">
        <f t="shared" si="6"/>
        <v>283282</v>
      </c>
      <c r="BL8" s="268" t="s">
        <v>392</v>
      </c>
      <c r="BM8" s="268" t="s">
        <v>392</v>
      </c>
      <c r="BN8" s="268" t="s">
        <v>392</v>
      </c>
      <c r="BO8" s="268"/>
      <c r="BP8" s="268">
        <v>115160</v>
      </c>
      <c r="BQ8" s="268">
        <v>141900</v>
      </c>
      <c r="BR8" s="78">
        <v>102843</v>
      </c>
      <c r="BS8" s="268"/>
      <c r="BT8" s="268">
        <v>226749</v>
      </c>
      <c r="BU8" s="268"/>
      <c r="BV8" s="268">
        <f t="shared" si="7"/>
        <v>150646</v>
      </c>
      <c r="BW8" s="78">
        <v>20139</v>
      </c>
      <c r="BX8" s="78">
        <v>20139</v>
      </c>
      <c r="BY8" s="78">
        <v>20139</v>
      </c>
      <c r="BZ8" s="78">
        <v>20139</v>
      </c>
      <c r="CA8" s="78">
        <v>20139</v>
      </c>
      <c r="CB8" s="78">
        <v>49952</v>
      </c>
      <c r="CC8" s="268">
        <f t="shared" si="8"/>
        <v>-1</v>
      </c>
      <c r="CD8" s="268">
        <v>-10238</v>
      </c>
      <c r="CE8" s="268" t="s">
        <v>185</v>
      </c>
      <c r="CF8" s="268" t="s">
        <v>185</v>
      </c>
      <c r="CG8" s="268" t="s">
        <v>185</v>
      </c>
      <c r="CH8" s="268" t="s">
        <v>185</v>
      </c>
      <c r="CI8" s="268" t="s">
        <v>185</v>
      </c>
      <c r="CJ8" s="268" t="s">
        <v>185</v>
      </c>
      <c r="CK8" s="268">
        <f t="shared" si="9"/>
        <v>260094</v>
      </c>
      <c r="CL8" s="78">
        <v>20</v>
      </c>
      <c r="CM8" s="78">
        <v>0</v>
      </c>
      <c r="CN8" s="78">
        <v>149</v>
      </c>
      <c r="CO8" s="78">
        <f t="shared" si="10"/>
        <v>169</v>
      </c>
    </row>
    <row r="9" spans="1:93">
      <c r="A9" s="110" t="s">
        <v>333</v>
      </c>
      <c r="B9" s="108">
        <v>2.06E-2</v>
      </c>
      <c r="C9" s="108">
        <v>2.2100000000000002E-2</v>
      </c>
      <c r="D9" s="265">
        <f t="shared" si="0"/>
        <v>1.5000000000000013E-3</v>
      </c>
      <c r="E9" s="78">
        <v>27614176</v>
      </c>
      <c r="F9" s="78">
        <v>1864805</v>
      </c>
      <c r="G9" s="78"/>
      <c r="H9" s="78">
        <v>1423119</v>
      </c>
      <c r="I9" s="78">
        <v>1071699</v>
      </c>
      <c r="J9" s="78"/>
      <c r="K9" s="78">
        <v>-1252373</v>
      </c>
      <c r="L9" s="78">
        <v>1543171</v>
      </c>
      <c r="M9" s="78"/>
      <c r="N9" s="78">
        <v>-1720252</v>
      </c>
      <c r="O9" s="78">
        <f t="shared" si="1"/>
        <v>2930169</v>
      </c>
      <c r="P9" s="78">
        <f t="shared" si="2"/>
        <v>30544345</v>
      </c>
      <c r="AC9" s="270">
        <v>32587093</v>
      </c>
      <c r="AD9" s="270">
        <v>28621958</v>
      </c>
      <c r="AE9" s="270">
        <v>27586103</v>
      </c>
      <c r="AF9" s="270">
        <v>34003210</v>
      </c>
      <c r="AG9" s="268">
        <f t="shared" si="3"/>
        <v>1423119</v>
      </c>
      <c r="AH9" s="268">
        <f t="shared" si="4"/>
        <v>1071699</v>
      </c>
      <c r="AI9" s="268" t="s">
        <v>392</v>
      </c>
      <c r="AJ9" s="268" t="s">
        <v>392</v>
      </c>
      <c r="AK9" s="268"/>
      <c r="AL9" s="268">
        <f t="shared" si="5"/>
        <v>0</v>
      </c>
      <c r="AM9" s="268">
        <v>-160561</v>
      </c>
      <c r="AN9" s="268"/>
      <c r="AO9" s="268"/>
      <c r="AP9" s="268"/>
      <c r="AQ9" s="268"/>
      <c r="AR9" s="268"/>
      <c r="AS9" s="78">
        <v>-162505</v>
      </c>
      <c r="AT9" s="78">
        <v>197842</v>
      </c>
      <c r="AU9" s="78"/>
      <c r="AV9" s="78"/>
      <c r="AW9" s="78"/>
      <c r="AX9" s="78"/>
      <c r="AY9" s="78"/>
      <c r="AZ9" s="78">
        <v>248875</v>
      </c>
      <c r="BA9" s="78"/>
      <c r="BB9" s="78"/>
      <c r="BC9" s="78"/>
      <c r="BD9" s="78"/>
      <c r="BE9" s="78"/>
      <c r="BF9" s="268"/>
      <c r="BG9" s="268"/>
      <c r="BH9" s="268"/>
      <c r="BI9" s="268"/>
      <c r="BJ9" s="268"/>
      <c r="BK9" s="78">
        <f t="shared" si="6"/>
        <v>2618469</v>
      </c>
      <c r="BL9" s="268" t="s">
        <v>392</v>
      </c>
      <c r="BM9" s="268" t="s">
        <v>392</v>
      </c>
      <c r="BN9" s="268" t="s">
        <v>392</v>
      </c>
      <c r="BO9" s="268"/>
      <c r="BP9" s="268">
        <v>1091813</v>
      </c>
      <c r="BQ9" s="268">
        <v>1345329</v>
      </c>
      <c r="BR9" s="78">
        <v>975032</v>
      </c>
      <c r="BS9" s="268"/>
      <c r="BT9" s="268">
        <v>1692349</v>
      </c>
      <c r="BU9" s="268"/>
      <c r="BV9" s="268">
        <f t="shared" si="7"/>
        <v>970833</v>
      </c>
      <c r="BW9" s="78">
        <v>123651</v>
      </c>
      <c r="BX9" s="78">
        <v>123651</v>
      </c>
      <c r="BY9" s="78">
        <v>123651</v>
      </c>
      <c r="BZ9" s="78">
        <v>123651</v>
      </c>
      <c r="CA9" s="78">
        <v>123651</v>
      </c>
      <c r="CB9" s="78">
        <v>352582</v>
      </c>
      <c r="CC9" s="268">
        <f t="shared" si="8"/>
        <v>-4</v>
      </c>
      <c r="CD9" s="268">
        <v>-76420</v>
      </c>
      <c r="CE9" s="268" t="s">
        <v>185</v>
      </c>
      <c r="CF9" s="268" t="s">
        <v>185</v>
      </c>
      <c r="CG9" s="268" t="s">
        <v>185</v>
      </c>
      <c r="CH9" s="268" t="s">
        <v>185</v>
      </c>
      <c r="CI9" s="268" t="s">
        <v>185</v>
      </c>
      <c r="CJ9" s="268" t="s">
        <v>185</v>
      </c>
      <c r="CK9" s="268">
        <f t="shared" si="9"/>
        <v>1941225</v>
      </c>
      <c r="CL9" s="78">
        <v>146</v>
      </c>
      <c r="CM9" s="78">
        <v>1</v>
      </c>
      <c r="CN9" s="78">
        <v>1648</v>
      </c>
      <c r="CO9" s="78">
        <f t="shared" si="10"/>
        <v>1795</v>
      </c>
    </row>
    <row r="10" spans="1:93">
      <c r="A10" s="110" t="s">
        <v>342</v>
      </c>
      <c r="B10" s="108">
        <v>3.5000000000000001E-3</v>
      </c>
      <c r="C10" s="108">
        <v>4.8999999999999998E-3</v>
      </c>
      <c r="D10" s="265">
        <f t="shared" si="0"/>
        <v>1.3999999999999998E-3</v>
      </c>
      <c r="E10" s="78">
        <v>4685475</v>
      </c>
      <c r="F10" s="78">
        <v>1810816</v>
      </c>
      <c r="G10" s="78"/>
      <c r="H10" s="78">
        <v>318084</v>
      </c>
      <c r="I10" s="78">
        <v>239538</v>
      </c>
      <c r="J10" s="78"/>
      <c r="K10" s="78">
        <v>-279921</v>
      </c>
      <c r="L10" s="78">
        <v>344917</v>
      </c>
      <c r="M10" s="78"/>
      <c r="N10" s="78">
        <v>-291886</v>
      </c>
      <c r="O10" s="78">
        <f t="shared" si="1"/>
        <v>2141548</v>
      </c>
      <c r="P10" s="78">
        <f t="shared" si="2"/>
        <v>6827023</v>
      </c>
      <c r="AC10" s="270">
        <v>7283601</v>
      </c>
      <c r="AD10" s="270">
        <v>6397347</v>
      </c>
      <c r="AE10" s="270">
        <v>6165821</v>
      </c>
      <c r="AF10" s="270">
        <v>7600120</v>
      </c>
      <c r="AG10" s="268">
        <f t="shared" si="3"/>
        <v>318084</v>
      </c>
      <c r="AH10" s="268">
        <f t="shared" si="4"/>
        <v>239538</v>
      </c>
      <c r="AI10" s="268" t="s">
        <v>392</v>
      </c>
      <c r="AJ10" s="268" t="s">
        <v>392</v>
      </c>
      <c r="AK10" s="268"/>
      <c r="AL10" s="268">
        <f t="shared" si="5"/>
        <v>0</v>
      </c>
      <c r="AM10" s="268">
        <v>-35887</v>
      </c>
      <c r="AN10" s="268"/>
      <c r="AO10" s="268"/>
      <c r="AP10" s="268"/>
      <c r="AQ10" s="268"/>
      <c r="AR10" s="268"/>
      <c r="AS10" s="78">
        <v>-36322</v>
      </c>
      <c r="AT10" s="78">
        <v>44220</v>
      </c>
      <c r="AU10" s="78"/>
      <c r="AV10" s="78"/>
      <c r="AW10" s="78"/>
      <c r="AX10" s="78"/>
      <c r="AY10" s="78"/>
      <c r="AZ10" s="78">
        <v>241669</v>
      </c>
      <c r="BA10" s="78"/>
      <c r="BB10" s="78"/>
      <c r="BC10" s="78"/>
      <c r="BD10" s="78"/>
      <c r="BE10" s="78"/>
      <c r="BF10" s="268"/>
      <c r="BG10" s="268"/>
      <c r="BH10" s="268"/>
      <c r="BI10" s="268"/>
      <c r="BJ10" s="268"/>
      <c r="BK10" s="78">
        <f t="shared" si="6"/>
        <v>771302</v>
      </c>
      <c r="BL10" s="268" t="s">
        <v>392</v>
      </c>
      <c r="BM10" s="268" t="s">
        <v>392</v>
      </c>
      <c r="BN10" s="268" t="s">
        <v>392</v>
      </c>
      <c r="BO10" s="268"/>
      <c r="BP10" s="268">
        <v>244033</v>
      </c>
      <c r="BQ10" s="268">
        <v>300697</v>
      </c>
      <c r="BR10" s="78">
        <v>217931</v>
      </c>
      <c r="BS10" s="268"/>
      <c r="BT10" s="268">
        <v>1643352</v>
      </c>
      <c r="BU10" s="268"/>
      <c r="BV10" s="268">
        <f t="shared" si="7"/>
        <v>1482085</v>
      </c>
      <c r="BW10" s="78">
        <v>213681</v>
      </c>
      <c r="BX10" s="78">
        <v>213681</v>
      </c>
      <c r="BY10" s="78">
        <v>213681</v>
      </c>
      <c r="BZ10" s="78">
        <v>213681</v>
      </c>
      <c r="CA10" s="78">
        <v>213681</v>
      </c>
      <c r="CB10" s="78">
        <v>413678</v>
      </c>
      <c r="CC10" s="268">
        <f t="shared" si="8"/>
        <v>2</v>
      </c>
      <c r="CD10" s="268">
        <v>-74206</v>
      </c>
      <c r="CE10" s="268" t="s">
        <v>185</v>
      </c>
      <c r="CF10" s="268" t="s">
        <v>185</v>
      </c>
      <c r="CG10" s="268" t="s">
        <v>185</v>
      </c>
      <c r="CH10" s="268" t="s">
        <v>185</v>
      </c>
      <c r="CI10" s="268" t="s">
        <v>185</v>
      </c>
      <c r="CJ10" s="268" t="s">
        <v>185</v>
      </c>
      <c r="CK10" s="268">
        <f t="shared" si="9"/>
        <v>1885022</v>
      </c>
      <c r="CL10" s="78">
        <v>50</v>
      </c>
      <c r="CM10" s="78">
        <v>0</v>
      </c>
      <c r="CN10" s="78">
        <v>182</v>
      </c>
      <c r="CO10" s="78">
        <f t="shared" si="10"/>
        <v>232</v>
      </c>
    </row>
    <row r="11" spans="1:93">
      <c r="A11" s="110" t="s">
        <v>334</v>
      </c>
      <c r="B11" s="108">
        <v>2.0799999999999999E-2</v>
      </c>
      <c r="C11" s="108">
        <v>2.29E-2</v>
      </c>
      <c r="D11" s="265">
        <f t="shared" si="0"/>
        <v>2.1000000000000012E-3</v>
      </c>
      <c r="E11" s="78">
        <v>27887848</v>
      </c>
      <c r="F11" s="78">
        <v>2730968</v>
      </c>
      <c r="G11" s="78"/>
      <c r="H11" s="78">
        <v>1480682</v>
      </c>
      <c r="I11" s="78">
        <v>1115048</v>
      </c>
      <c r="J11" s="78"/>
      <c r="K11" s="78">
        <v>-1303031</v>
      </c>
      <c r="L11" s="78">
        <v>1605590</v>
      </c>
      <c r="M11" s="78"/>
      <c r="N11" s="78">
        <v>-1737301</v>
      </c>
      <c r="O11" s="78">
        <f t="shared" si="1"/>
        <v>3891956</v>
      </c>
      <c r="P11" s="78">
        <f t="shared" si="2"/>
        <v>31779804</v>
      </c>
      <c r="AC11" s="270">
        <v>33905177</v>
      </c>
      <c r="AD11" s="270">
        <v>29779661</v>
      </c>
      <c r="AE11" s="270">
        <v>28701907</v>
      </c>
      <c r="AF11" s="270">
        <v>35378574</v>
      </c>
      <c r="AG11" s="268">
        <f t="shared" si="3"/>
        <v>1480682</v>
      </c>
      <c r="AH11" s="268">
        <f t="shared" si="4"/>
        <v>1115048</v>
      </c>
      <c r="AI11" s="268" t="s">
        <v>392</v>
      </c>
      <c r="AJ11" s="268" t="s">
        <v>392</v>
      </c>
      <c r="AK11" s="268"/>
      <c r="AL11" s="268">
        <f t="shared" si="5"/>
        <v>0</v>
      </c>
      <c r="AM11" s="268">
        <v>-167055</v>
      </c>
      <c r="AN11" s="268"/>
      <c r="AO11" s="268"/>
      <c r="AP11" s="268"/>
      <c r="AQ11" s="268"/>
      <c r="AR11" s="268"/>
      <c r="AS11" s="78">
        <v>-169078</v>
      </c>
      <c r="AT11" s="78">
        <v>205845</v>
      </c>
      <c r="AU11" s="78"/>
      <c r="AV11" s="78"/>
      <c r="AW11" s="78"/>
      <c r="AX11" s="78"/>
      <c r="AY11" s="78"/>
      <c r="AZ11" s="78">
        <v>364472</v>
      </c>
      <c r="BA11" s="78"/>
      <c r="BB11" s="78"/>
      <c r="BC11" s="78"/>
      <c r="BD11" s="78"/>
      <c r="BE11" s="78"/>
      <c r="BF11" s="268"/>
      <c r="BG11" s="268"/>
      <c r="BH11" s="268"/>
      <c r="BI11" s="268"/>
      <c r="BJ11" s="268"/>
      <c r="BK11" s="78">
        <f t="shared" si="6"/>
        <v>2829914</v>
      </c>
      <c r="BL11" s="268" t="s">
        <v>392</v>
      </c>
      <c r="BM11" s="268" t="s">
        <v>392</v>
      </c>
      <c r="BN11" s="268" t="s">
        <v>392</v>
      </c>
      <c r="BO11" s="268"/>
      <c r="BP11" s="268">
        <v>1135975</v>
      </c>
      <c r="BQ11" s="268">
        <v>1399745</v>
      </c>
      <c r="BR11" s="78">
        <v>1014471</v>
      </c>
      <c r="BS11" s="268"/>
      <c r="BT11" s="268">
        <v>2478409</v>
      </c>
      <c r="BU11" s="268"/>
      <c r="BV11" s="268">
        <f t="shared" si="7"/>
        <v>1727708</v>
      </c>
      <c r="BW11" s="78">
        <v>234185</v>
      </c>
      <c r="BX11" s="78">
        <v>234185</v>
      </c>
      <c r="BY11" s="78">
        <v>234185</v>
      </c>
      <c r="BZ11" s="78">
        <v>234185</v>
      </c>
      <c r="CA11" s="78">
        <v>234185</v>
      </c>
      <c r="CB11" s="78">
        <v>556783</v>
      </c>
      <c r="CC11" s="268">
        <f t="shared" si="8"/>
        <v>0</v>
      </c>
      <c r="CD11" s="268">
        <v>-111912</v>
      </c>
      <c r="CE11" s="268" t="s">
        <v>185</v>
      </c>
      <c r="CF11" s="268" t="s">
        <v>185</v>
      </c>
      <c r="CG11" s="268" t="s">
        <v>185</v>
      </c>
      <c r="CH11" s="268" t="s">
        <v>185</v>
      </c>
      <c r="CI11" s="268" t="s">
        <v>185</v>
      </c>
      <c r="CJ11" s="268" t="s">
        <v>185</v>
      </c>
      <c r="CK11" s="268">
        <f t="shared" si="9"/>
        <v>2842880</v>
      </c>
      <c r="CL11" s="78">
        <v>126</v>
      </c>
      <c r="CM11" s="78">
        <v>1</v>
      </c>
      <c r="CN11" s="78">
        <v>1580</v>
      </c>
      <c r="CO11" s="78">
        <f t="shared" si="10"/>
        <v>1707</v>
      </c>
    </row>
    <row r="12" spans="1:93">
      <c r="A12" s="110" t="s">
        <v>343</v>
      </c>
      <c r="B12" s="108">
        <v>2.3E-3</v>
      </c>
      <c r="C12" s="108">
        <v>3.0000000000000001E-3</v>
      </c>
      <c r="D12" s="265">
        <f t="shared" si="0"/>
        <v>7.000000000000001E-4</v>
      </c>
      <c r="E12" s="78">
        <v>3141520</v>
      </c>
      <c r="F12" s="78">
        <v>799655</v>
      </c>
      <c r="G12" s="78"/>
      <c r="H12" s="78">
        <v>192021</v>
      </c>
      <c r="I12" s="78">
        <v>144604</v>
      </c>
      <c r="J12" s="78"/>
      <c r="K12" s="78">
        <v>-168982</v>
      </c>
      <c r="L12" s="78">
        <v>208219</v>
      </c>
      <c r="M12" s="78"/>
      <c r="N12" s="78">
        <v>-195704</v>
      </c>
      <c r="O12" s="78">
        <f t="shared" si="1"/>
        <v>979813</v>
      </c>
      <c r="P12" s="78">
        <f t="shared" si="2"/>
        <v>4121333</v>
      </c>
      <c r="AC12" s="270">
        <v>4396960</v>
      </c>
      <c r="AD12" s="270">
        <v>3861946</v>
      </c>
      <c r="AE12" s="270">
        <v>3722179</v>
      </c>
      <c r="AF12" s="270">
        <v>4588036</v>
      </c>
      <c r="AG12" s="268">
        <f t="shared" si="3"/>
        <v>192021</v>
      </c>
      <c r="AH12" s="268">
        <f t="shared" si="4"/>
        <v>144604</v>
      </c>
      <c r="AI12" s="268" t="s">
        <v>392</v>
      </c>
      <c r="AJ12" s="268" t="s">
        <v>392</v>
      </c>
      <c r="AK12" s="268"/>
      <c r="AL12" s="268">
        <f t="shared" si="5"/>
        <v>0</v>
      </c>
      <c r="AM12" s="268">
        <v>-21664</v>
      </c>
      <c r="AN12" s="268"/>
      <c r="AO12" s="268"/>
      <c r="AP12" s="268"/>
      <c r="AQ12" s="268"/>
      <c r="AR12" s="268"/>
      <c r="AS12" s="78">
        <v>-21927</v>
      </c>
      <c r="AT12" s="78">
        <v>26695</v>
      </c>
      <c r="AU12" s="78"/>
      <c r="AV12" s="78"/>
      <c r="AW12" s="78"/>
      <c r="AX12" s="78"/>
      <c r="AY12" s="78"/>
      <c r="AZ12" s="78">
        <v>106721</v>
      </c>
      <c r="BA12" s="78"/>
      <c r="BB12" s="78"/>
      <c r="BC12" s="78"/>
      <c r="BD12" s="78"/>
      <c r="BE12" s="78"/>
      <c r="BF12" s="268"/>
      <c r="BG12" s="268"/>
      <c r="BH12" s="268"/>
      <c r="BI12" s="268"/>
      <c r="BJ12" s="268"/>
      <c r="BK12" s="78">
        <f t="shared" si="6"/>
        <v>426450</v>
      </c>
      <c r="BL12" s="268" t="s">
        <v>392</v>
      </c>
      <c r="BM12" s="268" t="s">
        <v>392</v>
      </c>
      <c r="BN12" s="268" t="s">
        <v>392</v>
      </c>
      <c r="BO12" s="268"/>
      <c r="BP12" s="268">
        <v>147318</v>
      </c>
      <c r="BQ12" s="268">
        <v>181525</v>
      </c>
      <c r="BR12" s="78">
        <v>131561</v>
      </c>
      <c r="BS12" s="268"/>
      <c r="BT12" s="268">
        <v>725702</v>
      </c>
      <c r="BU12" s="268"/>
      <c r="BV12" s="268">
        <f t="shared" si="7"/>
        <v>628348</v>
      </c>
      <c r="BW12" s="78">
        <v>89826</v>
      </c>
      <c r="BX12" s="78">
        <v>89826</v>
      </c>
      <c r="BY12" s="78">
        <v>89826</v>
      </c>
      <c r="BZ12" s="78">
        <v>89826</v>
      </c>
      <c r="CA12" s="78">
        <v>89826</v>
      </c>
      <c r="CB12" s="78">
        <v>179219</v>
      </c>
      <c r="CC12" s="268">
        <f t="shared" si="8"/>
        <v>-1</v>
      </c>
      <c r="CD12" s="268">
        <v>-32772</v>
      </c>
      <c r="CE12" s="268" t="s">
        <v>185</v>
      </c>
      <c r="CF12" s="268" t="s">
        <v>185</v>
      </c>
      <c r="CG12" s="268" t="s">
        <v>185</v>
      </c>
      <c r="CH12" s="268" t="s">
        <v>185</v>
      </c>
      <c r="CI12" s="268" t="s">
        <v>185</v>
      </c>
      <c r="CJ12" s="268" t="s">
        <v>185</v>
      </c>
      <c r="CK12" s="268">
        <f t="shared" si="9"/>
        <v>832427</v>
      </c>
      <c r="CL12" s="78">
        <v>33</v>
      </c>
      <c r="CM12" s="78">
        <v>0</v>
      </c>
      <c r="CN12" s="78">
        <v>183</v>
      </c>
      <c r="CO12" s="78">
        <f t="shared" si="10"/>
        <v>216</v>
      </c>
    </row>
    <row r="13" spans="1:93">
      <c r="A13" s="110" t="s">
        <v>344</v>
      </c>
      <c r="B13" s="108">
        <v>2.8999999999999998E-3</v>
      </c>
      <c r="C13" s="108">
        <v>3.3E-3</v>
      </c>
      <c r="D13" s="265">
        <f t="shared" si="0"/>
        <v>4.0000000000000018E-4</v>
      </c>
      <c r="E13" s="78">
        <v>3831111</v>
      </c>
      <c r="F13" s="78">
        <v>622065</v>
      </c>
      <c r="G13" s="78"/>
      <c r="H13" s="78">
        <v>216067</v>
      </c>
      <c r="I13" s="78">
        <v>162712</v>
      </c>
      <c r="J13" s="78"/>
      <c r="K13" s="78">
        <v>-190143</v>
      </c>
      <c r="L13" s="78">
        <v>234294</v>
      </c>
      <c r="M13" s="78"/>
      <c r="N13" s="78">
        <v>-238663</v>
      </c>
      <c r="O13" s="78">
        <f t="shared" si="1"/>
        <v>806332</v>
      </c>
      <c r="P13" s="78">
        <f t="shared" si="2"/>
        <v>4637443</v>
      </c>
      <c r="AC13" s="270">
        <v>4947586</v>
      </c>
      <c r="AD13" s="270">
        <v>4345574</v>
      </c>
      <c r="AE13" s="270">
        <v>4188303</v>
      </c>
      <c r="AF13" s="270">
        <v>5162591</v>
      </c>
      <c r="AG13" s="268">
        <f t="shared" si="3"/>
        <v>216067</v>
      </c>
      <c r="AH13" s="268">
        <f t="shared" si="4"/>
        <v>162712</v>
      </c>
      <c r="AI13" s="268" t="s">
        <v>392</v>
      </c>
      <c r="AJ13" s="268" t="s">
        <v>392</v>
      </c>
      <c r="AK13" s="268"/>
      <c r="AL13" s="268">
        <f t="shared" si="5"/>
        <v>0</v>
      </c>
      <c r="AM13" s="268">
        <v>-24377</v>
      </c>
      <c r="AN13" s="268"/>
      <c r="AO13" s="268"/>
      <c r="AP13" s="268"/>
      <c r="AQ13" s="268"/>
      <c r="AR13" s="268"/>
      <c r="AS13" s="78">
        <v>-24673</v>
      </c>
      <c r="AT13" s="78">
        <v>30038</v>
      </c>
      <c r="AU13" s="78"/>
      <c r="AV13" s="78"/>
      <c r="AW13" s="78"/>
      <c r="AX13" s="78"/>
      <c r="AY13" s="78"/>
      <c r="AZ13" s="78">
        <v>83020</v>
      </c>
      <c r="BA13" s="78"/>
      <c r="BB13" s="78"/>
      <c r="BC13" s="78"/>
      <c r="BD13" s="78"/>
      <c r="BE13" s="78"/>
      <c r="BF13" s="268"/>
      <c r="BG13" s="268"/>
      <c r="BH13" s="268"/>
      <c r="BI13" s="268"/>
      <c r="BJ13" s="268"/>
      <c r="BK13" s="78">
        <f t="shared" si="6"/>
        <v>442787</v>
      </c>
      <c r="BL13" s="268" t="s">
        <v>392</v>
      </c>
      <c r="BM13" s="268" t="s">
        <v>392</v>
      </c>
      <c r="BN13" s="268" t="s">
        <v>392</v>
      </c>
      <c r="BO13" s="268"/>
      <c r="BP13" s="268">
        <v>165766</v>
      </c>
      <c r="BQ13" s="268">
        <v>204257</v>
      </c>
      <c r="BR13" s="78">
        <v>148036</v>
      </c>
      <c r="BS13" s="268"/>
      <c r="BT13" s="268">
        <v>564536</v>
      </c>
      <c r="BU13" s="268"/>
      <c r="BV13" s="268">
        <f t="shared" si="7"/>
        <v>454991</v>
      </c>
      <c r="BW13" s="78">
        <v>64008</v>
      </c>
      <c r="BX13" s="78">
        <v>64008</v>
      </c>
      <c r="BY13" s="78">
        <v>64008</v>
      </c>
      <c r="BZ13" s="78">
        <v>64008</v>
      </c>
      <c r="CA13" s="78">
        <v>64008</v>
      </c>
      <c r="CB13" s="78">
        <v>134949</v>
      </c>
      <c r="CC13" s="268">
        <f t="shared" si="8"/>
        <v>2</v>
      </c>
      <c r="CD13" s="268">
        <v>-25492</v>
      </c>
      <c r="CE13" s="268" t="s">
        <v>185</v>
      </c>
      <c r="CF13" s="268" t="s">
        <v>185</v>
      </c>
      <c r="CG13" s="268" t="s">
        <v>185</v>
      </c>
      <c r="CH13" s="268" t="s">
        <v>185</v>
      </c>
      <c r="CI13" s="268" t="s">
        <v>185</v>
      </c>
      <c r="CJ13" s="268" t="s">
        <v>185</v>
      </c>
      <c r="CK13" s="268">
        <f t="shared" si="9"/>
        <v>647557</v>
      </c>
      <c r="CL13" s="78">
        <v>27</v>
      </c>
      <c r="CM13" s="78">
        <v>0</v>
      </c>
      <c r="CN13" s="78">
        <v>240</v>
      </c>
      <c r="CO13" s="78">
        <f t="shared" si="10"/>
        <v>267</v>
      </c>
    </row>
    <row r="14" spans="1:93">
      <c r="A14" s="110" t="s">
        <v>345</v>
      </c>
      <c r="B14" s="108">
        <v>3.7000000000000002E-3</v>
      </c>
      <c r="C14" s="108">
        <v>3.8999999999999998E-3</v>
      </c>
      <c r="D14" s="265">
        <f t="shared" si="0"/>
        <v>1.9999999999999966E-4</v>
      </c>
      <c r="E14" s="78">
        <v>4934412</v>
      </c>
      <c r="F14" s="78">
        <v>310106</v>
      </c>
      <c r="G14" s="78"/>
      <c r="H14" s="78">
        <v>253114</v>
      </c>
      <c r="I14" s="78">
        <v>190611</v>
      </c>
      <c r="J14" s="78"/>
      <c r="K14" s="78">
        <v>-222746</v>
      </c>
      <c r="L14" s="78">
        <v>274466</v>
      </c>
      <c r="M14" s="78"/>
      <c r="N14" s="78">
        <v>-307394</v>
      </c>
      <c r="O14" s="78">
        <f t="shared" si="1"/>
        <v>498157</v>
      </c>
      <c r="P14" s="78">
        <f t="shared" si="2"/>
        <v>5432569</v>
      </c>
      <c r="AC14" s="270">
        <v>5795889</v>
      </c>
      <c r="AD14" s="270">
        <v>5090656</v>
      </c>
      <c r="AE14" s="270">
        <v>4906421</v>
      </c>
      <c r="AF14" s="270">
        <v>6047757</v>
      </c>
      <c r="AG14" s="268">
        <f t="shared" si="3"/>
        <v>253114</v>
      </c>
      <c r="AH14" s="268">
        <f t="shared" si="4"/>
        <v>190611</v>
      </c>
      <c r="AI14" s="268" t="s">
        <v>392</v>
      </c>
      <c r="AJ14" s="268" t="s">
        <v>392</v>
      </c>
      <c r="AK14" s="268"/>
      <c r="AL14" s="268">
        <f t="shared" si="5"/>
        <v>0</v>
      </c>
      <c r="AM14" s="268">
        <v>-28557</v>
      </c>
      <c r="AN14" s="268"/>
      <c r="AO14" s="268"/>
      <c r="AP14" s="268"/>
      <c r="AQ14" s="268"/>
      <c r="AR14" s="268"/>
      <c r="AS14" s="78">
        <v>-28903</v>
      </c>
      <c r="AT14" s="78">
        <v>35188</v>
      </c>
      <c r="AU14" s="78"/>
      <c r="AV14" s="78"/>
      <c r="AW14" s="78"/>
      <c r="AX14" s="78"/>
      <c r="AY14" s="78"/>
      <c r="AZ14" s="78">
        <v>41386</v>
      </c>
      <c r="BA14" s="78"/>
      <c r="BB14" s="78"/>
      <c r="BC14" s="78"/>
      <c r="BD14" s="78"/>
      <c r="BE14" s="78"/>
      <c r="BF14" s="268"/>
      <c r="BG14" s="268"/>
      <c r="BH14" s="268"/>
      <c r="BI14" s="268"/>
      <c r="BJ14" s="268"/>
      <c r="BK14" s="78">
        <f t="shared" si="6"/>
        <v>462839</v>
      </c>
      <c r="BL14" s="268" t="s">
        <v>392</v>
      </c>
      <c r="BM14" s="268" t="s">
        <v>392</v>
      </c>
      <c r="BN14" s="268" t="s">
        <v>392</v>
      </c>
      <c r="BO14" s="268"/>
      <c r="BP14" s="268">
        <v>194188</v>
      </c>
      <c r="BQ14" s="268">
        <v>239278</v>
      </c>
      <c r="BR14" s="78">
        <v>173418</v>
      </c>
      <c r="BS14" s="268"/>
      <c r="BT14" s="268">
        <v>281426</v>
      </c>
      <c r="BU14" s="268"/>
      <c r="BV14" s="268">
        <f t="shared" si="7"/>
        <v>153098</v>
      </c>
      <c r="BW14" s="78">
        <v>19115</v>
      </c>
      <c r="BX14" s="78">
        <v>19115</v>
      </c>
      <c r="BY14" s="78">
        <v>19115</v>
      </c>
      <c r="BZ14" s="78">
        <v>19115</v>
      </c>
      <c r="CA14" s="78">
        <v>19115</v>
      </c>
      <c r="CB14" s="78">
        <v>57521</v>
      </c>
      <c r="CC14" s="268">
        <f t="shared" si="8"/>
        <v>2</v>
      </c>
      <c r="CD14" s="268">
        <v>-12706</v>
      </c>
      <c r="CE14" s="268" t="s">
        <v>185</v>
      </c>
      <c r="CF14" s="268" t="s">
        <v>185</v>
      </c>
      <c r="CG14" s="268" t="s">
        <v>185</v>
      </c>
      <c r="CH14" s="268" t="s">
        <v>185</v>
      </c>
      <c r="CI14" s="268" t="s">
        <v>185</v>
      </c>
      <c r="CJ14" s="268" t="s">
        <v>185</v>
      </c>
      <c r="CK14" s="268">
        <f t="shared" si="9"/>
        <v>322812</v>
      </c>
      <c r="CL14" s="78">
        <v>27</v>
      </c>
      <c r="CM14" s="78">
        <v>1</v>
      </c>
      <c r="CN14" s="78">
        <v>277</v>
      </c>
      <c r="CO14" s="78">
        <f t="shared" si="10"/>
        <v>305</v>
      </c>
    </row>
    <row r="15" spans="1:93">
      <c r="A15" s="110" t="s">
        <v>346</v>
      </c>
      <c r="B15" s="108">
        <v>4.7999999999999996E-3</v>
      </c>
      <c r="C15" s="108">
        <v>5.1999999999999998E-3</v>
      </c>
      <c r="D15" s="265">
        <f t="shared" si="0"/>
        <v>4.0000000000000018E-4</v>
      </c>
      <c r="E15" s="78">
        <v>6481963</v>
      </c>
      <c r="F15" s="78">
        <v>415376</v>
      </c>
      <c r="G15" s="78"/>
      <c r="H15" s="78">
        <v>332907</v>
      </c>
      <c r="I15" s="78">
        <v>250700</v>
      </c>
      <c r="J15" s="78"/>
      <c r="K15" s="78">
        <v>-292965</v>
      </c>
      <c r="L15" s="78">
        <v>360991</v>
      </c>
      <c r="M15" s="78"/>
      <c r="N15" s="78">
        <v>-403800</v>
      </c>
      <c r="O15" s="78">
        <f t="shared" si="1"/>
        <v>663209</v>
      </c>
      <c r="P15" s="78">
        <f t="shared" si="2"/>
        <v>7145172</v>
      </c>
      <c r="AC15" s="270">
        <v>7623027</v>
      </c>
      <c r="AD15" s="270">
        <v>6695472</v>
      </c>
      <c r="AE15" s="270">
        <v>6453157</v>
      </c>
      <c r="AF15" s="270">
        <v>7954297</v>
      </c>
      <c r="AG15" s="268">
        <f t="shared" si="3"/>
        <v>332907</v>
      </c>
      <c r="AH15" s="268">
        <f t="shared" si="4"/>
        <v>250700</v>
      </c>
      <c r="AI15" s="268" t="s">
        <v>392</v>
      </c>
      <c r="AJ15" s="268" t="s">
        <v>392</v>
      </c>
      <c r="AK15" s="268"/>
      <c r="AL15" s="268">
        <f t="shared" si="5"/>
        <v>0</v>
      </c>
      <c r="AM15" s="268">
        <v>-37560</v>
      </c>
      <c r="AN15" s="268"/>
      <c r="AO15" s="268"/>
      <c r="AP15" s="268"/>
      <c r="AQ15" s="268"/>
      <c r="AR15" s="268"/>
      <c r="AS15" s="78">
        <v>-38015</v>
      </c>
      <c r="AT15" s="78">
        <v>46281</v>
      </c>
      <c r="AU15" s="78"/>
      <c r="AV15" s="78"/>
      <c r="AW15" s="78"/>
      <c r="AX15" s="78"/>
      <c r="AY15" s="78"/>
      <c r="AZ15" s="78">
        <v>55436</v>
      </c>
      <c r="BA15" s="78"/>
      <c r="BB15" s="78"/>
      <c r="BC15" s="78"/>
      <c r="BD15" s="78"/>
      <c r="BE15" s="78"/>
      <c r="BF15" s="268"/>
      <c r="BG15" s="268"/>
      <c r="BH15" s="268"/>
      <c r="BI15" s="268"/>
      <c r="BJ15" s="268"/>
      <c r="BK15" s="78">
        <f t="shared" si="6"/>
        <v>609749</v>
      </c>
      <c r="BL15" s="268" t="s">
        <v>392</v>
      </c>
      <c r="BM15" s="268" t="s">
        <v>392</v>
      </c>
      <c r="BN15" s="268" t="s">
        <v>392</v>
      </c>
      <c r="BO15" s="268"/>
      <c r="BP15" s="268">
        <v>255405</v>
      </c>
      <c r="BQ15" s="268">
        <v>314710</v>
      </c>
      <c r="BR15" s="78">
        <v>228087</v>
      </c>
      <c r="BS15" s="268"/>
      <c r="BT15" s="268">
        <v>376961</v>
      </c>
      <c r="BU15" s="268"/>
      <c r="BV15" s="268">
        <f t="shared" si="7"/>
        <v>208179</v>
      </c>
      <c r="BW15" s="78">
        <v>26142</v>
      </c>
      <c r="BX15" s="78">
        <v>26142</v>
      </c>
      <c r="BY15" s="78">
        <v>26142</v>
      </c>
      <c r="BZ15" s="78">
        <v>26142</v>
      </c>
      <c r="CA15" s="78">
        <v>26142</v>
      </c>
      <c r="CB15" s="78">
        <v>77466</v>
      </c>
      <c r="CC15" s="268">
        <f t="shared" si="8"/>
        <v>3</v>
      </c>
      <c r="CD15" s="268">
        <v>-17021</v>
      </c>
      <c r="CE15" s="268" t="s">
        <v>185</v>
      </c>
      <c r="CF15" s="268" t="s">
        <v>185</v>
      </c>
      <c r="CG15" s="268" t="s">
        <v>185</v>
      </c>
      <c r="CH15" s="268" t="s">
        <v>185</v>
      </c>
      <c r="CI15" s="268" t="s">
        <v>185</v>
      </c>
      <c r="CJ15" s="268" t="s">
        <v>185</v>
      </c>
      <c r="CK15" s="268">
        <f t="shared" si="9"/>
        <v>432397</v>
      </c>
      <c r="CL15" s="78">
        <v>32</v>
      </c>
      <c r="CM15" s="78">
        <v>1</v>
      </c>
      <c r="CN15" s="78">
        <v>407</v>
      </c>
      <c r="CO15" s="78">
        <f t="shared" si="10"/>
        <v>440</v>
      </c>
    </row>
    <row r="16" spans="1:93">
      <c r="A16" s="110" t="s">
        <v>347</v>
      </c>
      <c r="B16" s="108">
        <v>4.0000000000000001E-3</v>
      </c>
      <c r="C16" s="108">
        <v>4.7999999999999996E-3</v>
      </c>
      <c r="D16" s="265">
        <f t="shared" si="0"/>
        <v>7.999999999999995E-4</v>
      </c>
      <c r="E16" s="78">
        <v>5364895</v>
      </c>
      <c r="F16" s="78">
        <v>1032300</v>
      </c>
      <c r="G16" s="78"/>
      <c r="H16" s="78">
        <v>310834</v>
      </c>
      <c r="I16" s="78">
        <v>234078</v>
      </c>
      <c r="J16" s="78"/>
      <c r="K16" s="78">
        <v>-273540</v>
      </c>
      <c r="L16" s="78">
        <v>337055</v>
      </c>
      <c r="M16" s="78"/>
      <c r="N16" s="78">
        <v>-334211</v>
      </c>
      <c r="O16" s="78">
        <f t="shared" si="1"/>
        <v>1306516</v>
      </c>
      <c r="P16" s="78">
        <f t="shared" si="2"/>
        <v>6671411</v>
      </c>
      <c r="AC16" s="270">
        <v>7117582</v>
      </c>
      <c r="AD16" s="270">
        <v>6251529</v>
      </c>
      <c r="AE16" s="270">
        <v>6025280</v>
      </c>
      <c r="AF16" s="270">
        <v>7426887</v>
      </c>
      <c r="AG16" s="268">
        <f t="shared" si="3"/>
        <v>310834</v>
      </c>
      <c r="AH16" s="268">
        <f t="shared" si="4"/>
        <v>234078</v>
      </c>
      <c r="AI16" s="268" t="s">
        <v>392</v>
      </c>
      <c r="AJ16" s="268" t="s">
        <v>392</v>
      </c>
      <c r="AK16" s="268"/>
      <c r="AL16" s="268">
        <f t="shared" si="5"/>
        <v>0</v>
      </c>
      <c r="AM16" s="268">
        <v>-35069</v>
      </c>
      <c r="AN16" s="268"/>
      <c r="AO16" s="268"/>
      <c r="AP16" s="268"/>
      <c r="AQ16" s="268"/>
      <c r="AR16" s="268"/>
      <c r="AS16" s="78">
        <v>-35494</v>
      </c>
      <c r="AT16" s="78">
        <v>43212</v>
      </c>
      <c r="AU16" s="78"/>
      <c r="AV16" s="78"/>
      <c r="AW16" s="78"/>
      <c r="AX16" s="78"/>
      <c r="AY16" s="78"/>
      <c r="AZ16" s="78">
        <v>137769</v>
      </c>
      <c r="BA16" s="78"/>
      <c r="BB16" s="78"/>
      <c r="BC16" s="78"/>
      <c r="BD16" s="78"/>
      <c r="BE16" s="78"/>
      <c r="BF16" s="268"/>
      <c r="BG16" s="268"/>
      <c r="BH16" s="268"/>
      <c r="BI16" s="268"/>
      <c r="BJ16" s="268"/>
      <c r="BK16" s="78">
        <f t="shared" si="6"/>
        <v>655330</v>
      </c>
      <c r="BL16" s="268" t="s">
        <v>392</v>
      </c>
      <c r="BM16" s="268" t="s">
        <v>392</v>
      </c>
      <c r="BN16" s="268" t="s">
        <v>392</v>
      </c>
      <c r="BO16" s="268"/>
      <c r="BP16" s="268">
        <v>238471</v>
      </c>
      <c r="BQ16" s="268">
        <v>293843</v>
      </c>
      <c r="BR16" s="78">
        <v>212964</v>
      </c>
      <c r="BS16" s="268"/>
      <c r="BT16" s="268">
        <v>936833</v>
      </c>
      <c r="BU16" s="268"/>
      <c r="BV16" s="268">
        <f t="shared" si="7"/>
        <v>779241</v>
      </c>
      <c r="BW16" s="78">
        <v>110419</v>
      </c>
      <c r="BX16" s="78">
        <v>110419</v>
      </c>
      <c r="BY16" s="78">
        <v>110419</v>
      </c>
      <c r="BZ16" s="78">
        <v>110419</v>
      </c>
      <c r="CA16" s="78">
        <v>110419</v>
      </c>
      <c r="CB16" s="78">
        <v>227145</v>
      </c>
      <c r="CC16" s="268">
        <f t="shared" si="8"/>
        <v>1</v>
      </c>
      <c r="CD16" s="268">
        <v>-42302</v>
      </c>
      <c r="CE16" s="268" t="s">
        <v>185</v>
      </c>
      <c r="CF16" s="268" t="s">
        <v>185</v>
      </c>
      <c r="CG16" s="268" t="s">
        <v>185</v>
      </c>
      <c r="CH16" s="268" t="s">
        <v>185</v>
      </c>
      <c r="CI16" s="268" t="s">
        <v>185</v>
      </c>
      <c r="CJ16" s="268" t="s">
        <v>185</v>
      </c>
      <c r="CK16" s="268">
        <f t="shared" si="9"/>
        <v>1074602</v>
      </c>
      <c r="CL16" s="78">
        <v>44</v>
      </c>
      <c r="CM16" s="78">
        <v>1</v>
      </c>
      <c r="CN16" s="78">
        <v>282</v>
      </c>
      <c r="CO16" s="78">
        <f t="shared" si="10"/>
        <v>327</v>
      </c>
    </row>
    <row r="17" spans="1:93">
      <c r="A17" s="110" t="s">
        <v>348</v>
      </c>
      <c r="B17" s="108">
        <v>5.1999999999999998E-3</v>
      </c>
      <c r="C17" s="108">
        <v>5.7000000000000002E-3</v>
      </c>
      <c r="D17" s="265">
        <f t="shared" si="0"/>
        <v>5.0000000000000044E-4</v>
      </c>
      <c r="E17" s="78">
        <v>6941239</v>
      </c>
      <c r="F17" s="78">
        <v>677255</v>
      </c>
      <c r="G17" s="78"/>
      <c r="H17" s="78">
        <v>368412</v>
      </c>
      <c r="I17" s="78">
        <v>277438</v>
      </c>
      <c r="J17" s="78"/>
      <c r="K17" s="78">
        <v>-324211</v>
      </c>
      <c r="L17" s="78">
        <v>399491</v>
      </c>
      <c r="M17" s="78"/>
      <c r="N17" s="78">
        <v>-432411</v>
      </c>
      <c r="O17" s="78">
        <f t="shared" si="1"/>
        <v>965974</v>
      </c>
      <c r="P17" s="78">
        <f t="shared" si="2"/>
        <v>7907213</v>
      </c>
      <c r="AC17" s="270">
        <v>8436032</v>
      </c>
      <c r="AD17" s="270">
        <v>7409552</v>
      </c>
      <c r="AE17" s="270">
        <v>7141394</v>
      </c>
      <c r="AF17" s="270">
        <v>8802632</v>
      </c>
      <c r="AG17" s="268">
        <f t="shared" si="3"/>
        <v>368412</v>
      </c>
      <c r="AH17" s="268">
        <f t="shared" si="4"/>
        <v>277438</v>
      </c>
      <c r="AI17" s="268" t="s">
        <v>392</v>
      </c>
      <c r="AJ17" s="268" t="s">
        <v>392</v>
      </c>
      <c r="AK17" s="268"/>
      <c r="AL17" s="268">
        <f t="shared" si="5"/>
        <v>0</v>
      </c>
      <c r="AM17" s="268">
        <v>-41566</v>
      </c>
      <c r="AN17" s="268"/>
      <c r="AO17" s="268"/>
      <c r="AP17" s="268"/>
      <c r="AQ17" s="268"/>
      <c r="AR17" s="268"/>
      <c r="AS17" s="78">
        <v>-42069</v>
      </c>
      <c r="AT17" s="78">
        <v>51217</v>
      </c>
      <c r="AU17" s="78"/>
      <c r="AV17" s="78"/>
      <c r="AW17" s="78"/>
      <c r="AX17" s="78"/>
      <c r="AY17" s="78"/>
      <c r="AZ17" s="78">
        <v>90386</v>
      </c>
      <c r="BA17" s="78"/>
      <c r="BB17" s="78"/>
      <c r="BC17" s="78"/>
      <c r="BD17" s="78"/>
      <c r="BE17" s="78"/>
      <c r="BF17" s="268"/>
      <c r="BG17" s="268"/>
      <c r="BH17" s="268"/>
      <c r="BI17" s="268"/>
      <c r="BJ17" s="268"/>
      <c r="BK17" s="78">
        <f t="shared" si="6"/>
        <v>703818</v>
      </c>
      <c r="BL17" s="268" t="s">
        <v>392</v>
      </c>
      <c r="BM17" s="268" t="s">
        <v>392</v>
      </c>
      <c r="BN17" s="268" t="s">
        <v>392</v>
      </c>
      <c r="BO17" s="268"/>
      <c r="BP17" s="268">
        <v>282645</v>
      </c>
      <c r="BQ17" s="268">
        <v>348274</v>
      </c>
      <c r="BR17" s="78">
        <v>252413</v>
      </c>
      <c r="BS17" s="268"/>
      <c r="BT17" s="268">
        <v>614623</v>
      </c>
      <c r="BU17" s="268"/>
      <c r="BV17" s="268">
        <f t="shared" si="7"/>
        <v>427839</v>
      </c>
      <c r="BW17" s="78">
        <v>57969</v>
      </c>
      <c r="BX17" s="78">
        <v>57969</v>
      </c>
      <c r="BY17" s="78">
        <v>57969</v>
      </c>
      <c r="BZ17" s="78">
        <v>57969</v>
      </c>
      <c r="CA17" s="78">
        <v>57969</v>
      </c>
      <c r="CB17" s="78">
        <v>137992</v>
      </c>
      <c r="CC17" s="268">
        <f t="shared" si="8"/>
        <v>2</v>
      </c>
      <c r="CD17" s="268">
        <v>-27754</v>
      </c>
      <c r="CE17" s="268" t="s">
        <v>185</v>
      </c>
      <c r="CF17" s="268" t="s">
        <v>185</v>
      </c>
      <c r="CG17" s="268" t="s">
        <v>185</v>
      </c>
      <c r="CH17" s="268" t="s">
        <v>185</v>
      </c>
      <c r="CI17" s="268" t="s">
        <v>185</v>
      </c>
      <c r="CJ17" s="268" t="s">
        <v>185</v>
      </c>
      <c r="CK17" s="268">
        <f t="shared" si="9"/>
        <v>705009</v>
      </c>
      <c r="CL17" s="78">
        <v>60</v>
      </c>
      <c r="CM17" s="78">
        <v>1</v>
      </c>
      <c r="CN17" s="78">
        <v>340</v>
      </c>
      <c r="CO17" s="78">
        <f t="shared" si="10"/>
        <v>401</v>
      </c>
    </row>
    <row r="18" spans="1:93">
      <c r="A18" s="110" t="s">
        <v>330</v>
      </c>
      <c r="B18" s="108">
        <v>3.5999999999999999E-3</v>
      </c>
      <c r="C18" s="108">
        <v>2E-3</v>
      </c>
      <c r="D18" s="265">
        <f t="shared" si="0"/>
        <v>-1.5999999999999999E-3</v>
      </c>
      <c r="E18" s="78">
        <v>4898570</v>
      </c>
      <c r="F18" s="78">
        <v>-2025809</v>
      </c>
      <c r="G18" s="78"/>
      <c r="H18" s="78">
        <v>131634</v>
      </c>
      <c r="I18" s="78">
        <v>99129</v>
      </c>
      <c r="J18" s="78"/>
      <c r="K18" s="78">
        <v>-115841</v>
      </c>
      <c r="L18" s="78">
        <v>142739</v>
      </c>
      <c r="M18" s="78"/>
      <c r="N18" s="78">
        <v>-305161</v>
      </c>
      <c r="O18" s="78">
        <f t="shared" si="1"/>
        <v>-2073309</v>
      </c>
      <c r="P18" s="78">
        <f t="shared" si="2"/>
        <v>2825261</v>
      </c>
      <c r="AC18" s="270">
        <v>3014209</v>
      </c>
      <c r="AD18" s="270">
        <v>2647446</v>
      </c>
      <c r="AE18" s="270">
        <v>2551632</v>
      </c>
      <c r="AF18" s="270">
        <v>3145196</v>
      </c>
      <c r="AG18" s="268">
        <f t="shared" si="3"/>
        <v>131634</v>
      </c>
      <c r="AH18" s="268">
        <f t="shared" si="4"/>
        <v>99129</v>
      </c>
      <c r="AI18" s="268" t="s">
        <v>392</v>
      </c>
      <c r="AJ18" s="268" t="s">
        <v>392</v>
      </c>
      <c r="AK18" s="268"/>
      <c r="AL18" s="268">
        <f t="shared" si="5"/>
        <v>0</v>
      </c>
      <c r="AM18" s="268">
        <v>-14851</v>
      </c>
      <c r="AN18" s="268"/>
      <c r="AO18" s="268"/>
      <c r="AP18" s="268"/>
      <c r="AQ18" s="268"/>
      <c r="AR18" s="268"/>
      <c r="AS18" s="78">
        <v>-15031</v>
      </c>
      <c r="AT18" s="78">
        <v>18300</v>
      </c>
      <c r="AU18" s="78"/>
      <c r="AV18" s="78"/>
      <c r="AW18" s="78"/>
      <c r="AX18" s="78"/>
      <c r="AY18" s="78"/>
      <c r="AZ18" s="78">
        <v>-270362</v>
      </c>
      <c r="BA18" s="78"/>
      <c r="BB18" s="78"/>
      <c r="BC18" s="78"/>
      <c r="BD18" s="78"/>
      <c r="BE18" s="78"/>
      <c r="BF18" s="268"/>
      <c r="BG18" s="268"/>
      <c r="BH18" s="268"/>
      <c r="BI18" s="268"/>
      <c r="BJ18" s="268"/>
      <c r="BK18" s="78">
        <f t="shared" si="6"/>
        <v>-51181</v>
      </c>
      <c r="BL18" s="268" t="s">
        <v>392</v>
      </c>
      <c r="BM18" s="268" t="s">
        <v>392</v>
      </c>
      <c r="BN18" s="268" t="s">
        <v>392</v>
      </c>
      <c r="BO18" s="268"/>
      <c r="BP18" s="268">
        <v>100989</v>
      </c>
      <c r="BQ18" s="268">
        <v>124439</v>
      </c>
      <c r="BR18" s="78">
        <v>90188</v>
      </c>
      <c r="BS18" s="268"/>
      <c r="BT18" s="268"/>
      <c r="BU18" s="268">
        <v>1838462</v>
      </c>
      <c r="BV18" s="268">
        <f t="shared" si="7"/>
        <v>-1905200</v>
      </c>
      <c r="BW18" s="78">
        <v>-281945</v>
      </c>
      <c r="BX18" s="78">
        <v>-281945</v>
      </c>
      <c r="BY18" s="78">
        <v>-281945</v>
      </c>
      <c r="BZ18" s="78">
        <v>-281945</v>
      </c>
      <c r="CA18" s="78">
        <v>-281945</v>
      </c>
      <c r="CB18" s="78">
        <v>-495476</v>
      </c>
      <c r="CC18" s="268">
        <f t="shared" si="8"/>
        <v>1</v>
      </c>
      <c r="CD18" s="268">
        <v>83018</v>
      </c>
      <c r="CE18" s="268" t="s">
        <v>185</v>
      </c>
      <c r="CF18" s="268" t="s">
        <v>185</v>
      </c>
      <c r="CG18" s="268" t="s">
        <v>185</v>
      </c>
      <c r="CH18" s="268" t="s">
        <v>185</v>
      </c>
      <c r="CI18" s="268" t="s">
        <v>185</v>
      </c>
      <c r="CJ18" s="268" t="s">
        <v>185</v>
      </c>
      <c r="CK18" s="268">
        <f t="shared" si="9"/>
        <v>-2108827</v>
      </c>
      <c r="CL18" s="78">
        <v>16</v>
      </c>
      <c r="CM18" s="78">
        <v>1</v>
      </c>
      <c r="CN18" s="78">
        <v>98</v>
      </c>
      <c r="CO18" s="78">
        <f t="shared" si="10"/>
        <v>115</v>
      </c>
    </row>
    <row r="19" spans="1:93">
      <c r="A19" s="110" t="s">
        <v>331</v>
      </c>
      <c r="B19" s="108">
        <v>1E-4</v>
      </c>
      <c r="C19" s="108">
        <v>1E-4</v>
      </c>
      <c r="D19" s="265">
        <f>C19-B19</f>
        <v>0</v>
      </c>
      <c r="E19" s="78">
        <v>96770</v>
      </c>
      <c r="F19" s="78">
        <v>10903</v>
      </c>
      <c r="G19" s="78"/>
      <c r="H19" s="78">
        <v>5211</v>
      </c>
      <c r="I19" s="78">
        <v>3924</v>
      </c>
      <c r="J19" s="78"/>
      <c r="K19" s="78">
        <v>-4586</v>
      </c>
      <c r="L19" s="78">
        <v>5651</v>
      </c>
      <c r="M19" s="78"/>
      <c r="N19" s="78">
        <v>-6028</v>
      </c>
      <c r="O19" s="78">
        <f t="shared" si="1"/>
        <v>15075</v>
      </c>
      <c r="P19" s="78">
        <f t="shared" si="2"/>
        <v>111845</v>
      </c>
      <c r="AC19" s="270">
        <v>119325</v>
      </c>
      <c r="AD19" s="270">
        <v>104806</v>
      </c>
      <c r="AE19" s="270">
        <v>101013</v>
      </c>
      <c r="AF19" s="270">
        <v>124510</v>
      </c>
      <c r="AG19" s="268">
        <f t="shared" si="3"/>
        <v>5211</v>
      </c>
      <c r="AH19" s="268">
        <f t="shared" si="4"/>
        <v>3924</v>
      </c>
      <c r="AI19" s="268" t="s">
        <v>392</v>
      </c>
      <c r="AJ19" s="268" t="s">
        <v>392</v>
      </c>
      <c r="AK19" s="268"/>
      <c r="AL19" s="268">
        <f t="shared" si="5"/>
        <v>0</v>
      </c>
      <c r="AM19" s="268">
        <v>-588</v>
      </c>
      <c r="AN19" s="268"/>
      <c r="AO19" s="268"/>
      <c r="AP19" s="268"/>
      <c r="AQ19" s="268"/>
      <c r="AR19" s="268"/>
      <c r="AS19" s="78">
        <v>-595</v>
      </c>
      <c r="AT19" s="78">
        <v>724</v>
      </c>
      <c r="AU19" s="78"/>
      <c r="AV19" s="78"/>
      <c r="AW19" s="78"/>
      <c r="AX19" s="78"/>
      <c r="AY19" s="78"/>
      <c r="AZ19" s="78">
        <v>1455</v>
      </c>
      <c r="BA19" s="78"/>
      <c r="BB19" s="78"/>
      <c r="BC19" s="78"/>
      <c r="BD19" s="78"/>
      <c r="BE19" s="78"/>
      <c r="BF19" s="268"/>
      <c r="BG19" s="268"/>
      <c r="BH19" s="268"/>
      <c r="BI19" s="268"/>
      <c r="BJ19" s="268"/>
      <c r="BK19" s="78">
        <f t="shared" si="6"/>
        <v>10131</v>
      </c>
      <c r="BL19" s="268" t="s">
        <v>392</v>
      </c>
      <c r="BM19" s="268" t="s">
        <v>392</v>
      </c>
      <c r="BN19" s="268" t="s">
        <v>392</v>
      </c>
      <c r="BO19" s="268"/>
      <c r="BP19" s="268">
        <v>3998</v>
      </c>
      <c r="BQ19" s="268">
        <v>4926</v>
      </c>
      <c r="BR19" s="78">
        <v>3570</v>
      </c>
      <c r="BS19" s="268"/>
      <c r="BT19" s="268">
        <v>9894</v>
      </c>
      <c r="BU19" s="268"/>
      <c r="BV19" s="268">
        <f t="shared" si="7"/>
        <v>7252</v>
      </c>
      <c r="BW19" s="78">
        <v>996</v>
      </c>
      <c r="BX19" s="78">
        <v>996</v>
      </c>
      <c r="BY19" s="78">
        <v>996</v>
      </c>
      <c r="BZ19" s="78">
        <v>996</v>
      </c>
      <c r="CA19" s="78">
        <v>996</v>
      </c>
      <c r="CB19" s="78">
        <v>2275</v>
      </c>
      <c r="CC19" s="268">
        <f t="shared" si="8"/>
        <v>-3</v>
      </c>
      <c r="CD19" s="268">
        <v>-448</v>
      </c>
      <c r="CE19" s="268" t="s">
        <v>185</v>
      </c>
      <c r="CF19" s="268" t="s">
        <v>185</v>
      </c>
      <c r="CG19" s="268" t="s">
        <v>185</v>
      </c>
      <c r="CH19" s="268" t="s">
        <v>185</v>
      </c>
      <c r="CI19" s="268" t="s">
        <v>185</v>
      </c>
      <c r="CJ19" s="268" t="s">
        <v>185</v>
      </c>
      <c r="CK19" s="268">
        <f t="shared" si="9"/>
        <v>11351</v>
      </c>
      <c r="CL19" s="78">
        <v>0</v>
      </c>
      <c r="CM19" s="78">
        <v>0</v>
      </c>
      <c r="CN19" s="78">
        <v>12</v>
      </c>
      <c r="CO19" s="78">
        <f>CL19+CM19+CN19</f>
        <v>12</v>
      </c>
    </row>
    <row r="20" spans="1:93">
      <c r="A20" s="110" t="s">
        <v>335</v>
      </c>
      <c r="B20" s="108">
        <v>9.4000000000000004E-3</v>
      </c>
      <c r="C20" s="108">
        <v>1.03E-2</v>
      </c>
      <c r="D20" s="265">
        <f t="shared" si="0"/>
        <v>8.9999999999999976E-4</v>
      </c>
      <c r="E20" s="78">
        <v>12624884</v>
      </c>
      <c r="F20" s="78">
        <v>1141907</v>
      </c>
      <c r="G20" s="78"/>
      <c r="H20" s="78">
        <v>665467</v>
      </c>
      <c r="I20" s="78">
        <v>501139</v>
      </c>
      <c r="J20" s="78"/>
      <c r="K20" s="78">
        <v>-585624</v>
      </c>
      <c r="L20" s="78">
        <v>721605</v>
      </c>
      <c r="M20" s="78"/>
      <c r="N20" s="78">
        <v>-786480</v>
      </c>
      <c r="O20" s="78">
        <f t="shared" si="1"/>
        <v>1658014</v>
      </c>
      <c r="P20" s="78">
        <f t="shared" si="2"/>
        <v>14282898</v>
      </c>
      <c r="AC20" s="270">
        <v>15238111</v>
      </c>
      <c r="AD20" s="270">
        <v>13383967</v>
      </c>
      <c r="AE20" s="270">
        <v>12899589</v>
      </c>
      <c r="AF20" s="270">
        <v>15900304</v>
      </c>
      <c r="AG20" s="268">
        <f t="shared" si="3"/>
        <v>665467</v>
      </c>
      <c r="AH20" s="268">
        <f t="shared" si="4"/>
        <v>501139</v>
      </c>
      <c r="AI20" s="268" t="s">
        <v>392</v>
      </c>
      <c r="AJ20" s="268" t="s">
        <v>392</v>
      </c>
      <c r="AK20" s="268"/>
      <c r="AL20" s="268">
        <f t="shared" si="5"/>
        <v>0</v>
      </c>
      <c r="AM20" s="268">
        <v>-75080</v>
      </c>
      <c r="AN20" s="268"/>
      <c r="AO20" s="268"/>
      <c r="AP20" s="268"/>
      <c r="AQ20" s="268"/>
      <c r="AR20" s="268"/>
      <c r="AS20" s="78">
        <v>-75989</v>
      </c>
      <c r="AT20" s="78">
        <v>92513</v>
      </c>
      <c r="AU20" s="78"/>
      <c r="AV20" s="78"/>
      <c r="AW20" s="78"/>
      <c r="AX20" s="78"/>
      <c r="AY20" s="78"/>
      <c r="AZ20" s="78">
        <v>152398</v>
      </c>
      <c r="BA20" s="78"/>
      <c r="BB20" s="78"/>
      <c r="BC20" s="78"/>
      <c r="BD20" s="78"/>
      <c r="BE20" s="78"/>
      <c r="BF20" s="268"/>
      <c r="BG20" s="268"/>
      <c r="BH20" s="268"/>
      <c r="BI20" s="268"/>
      <c r="BJ20" s="268"/>
      <c r="BK20" s="78">
        <f t="shared" si="6"/>
        <v>1260448</v>
      </c>
      <c r="BL20" s="268" t="s">
        <v>392</v>
      </c>
      <c r="BM20" s="268" t="s">
        <v>392</v>
      </c>
      <c r="BN20" s="268" t="s">
        <v>392</v>
      </c>
      <c r="BO20" s="268"/>
      <c r="BP20" s="268">
        <v>510545</v>
      </c>
      <c r="BQ20" s="268">
        <v>629092</v>
      </c>
      <c r="BR20" s="78">
        <v>455937</v>
      </c>
      <c r="BS20" s="268"/>
      <c r="BT20" s="268">
        <v>1036304</v>
      </c>
      <c r="BU20" s="268"/>
      <c r="BV20" s="268">
        <f t="shared" si="7"/>
        <v>698914</v>
      </c>
      <c r="BW20" s="78">
        <v>93842</v>
      </c>
      <c r="BX20" s="78">
        <v>93842</v>
      </c>
      <c r="BY20" s="78">
        <v>93842</v>
      </c>
      <c r="BZ20" s="78">
        <v>93842</v>
      </c>
      <c r="CA20" s="78">
        <v>93842</v>
      </c>
      <c r="CB20" s="78">
        <v>229710</v>
      </c>
      <c r="CC20" s="268">
        <f t="shared" si="8"/>
        <v>-6</v>
      </c>
      <c r="CD20" s="268">
        <v>-46797</v>
      </c>
      <c r="CE20" s="268" t="s">
        <v>185</v>
      </c>
      <c r="CF20" s="268" t="s">
        <v>185</v>
      </c>
      <c r="CG20" s="268" t="s">
        <v>185</v>
      </c>
      <c r="CH20" s="268" t="s">
        <v>185</v>
      </c>
      <c r="CI20" s="268" t="s">
        <v>185</v>
      </c>
      <c r="CJ20" s="268" t="s">
        <v>185</v>
      </c>
      <c r="CK20" s="268">
        <f t="shared" si="9"/>
        <v>1188704</v>
      </c>
      <c r="CL20" s="78">
        <v>56</v>
      </c>
      <c r="CM20" s="78">
        <v>0</v>
      </c>
      <c r="CN20" s="78">
        <v>820</v>
      </c>
      <c r="CO20" s="78">
        <f t="shared" si="10"/>
        <v>876</v>
      </c>
    </row>
    <row r="21" spans="1:93">
      <c r="A21" s="110" t="s">
        <v>336</v>
      </c>
      <c r="B21" s="108">
        <v>1.35E-2</v>
      </c>
      <c r="C21" s="108">
        <v>1.6299999999999999E-2</v>
      </c>
      <c r="D21" s="265">
        <f t="shared" si="0"/>
        <v>2.7999999999999987E-3</v>
      </c>
      <c r="E21" s="78">
        <v>18094167</v>
      </c>
      <c r="F21" s="78">
        <v>3528065</v>
      </c>
      <c r="G21" s="78"/>
      <c r="H21" s="78">
        <v>1050728</v>
      </c>
      <c r="I21" s="78">
        <v>791265</v>
      </c>
      <c r="J21" s="78"/>
      <c r="K21" s="78">
        <v>-924662</v>
      </c>
      <c r="L21" s="78">
        <v>1139366</v>
      </c>
      <c r="M21" s="78"/>
      <c r="N21" s="78">
        <v>-1127194</v>
      </c>
      <c r="O21" s="78">
        <f t="shared" si="1"/>
        <v>4457568</v>
      </c>
      <c r="P21" s="78">
        <f t="shared" si="2"/>
        <v>22551735</v>
      </c>
      <c r="AC21" s="270">
        <v>24059952</v>
      </c>
      <c r="AD21" s="270">
        <v>21132384</v>
      </c>
      <c r="AE21" s="270">
        <v>20367583</v>
      </c>
      <c r="AF21" s="270">
        <v>25105511</v>
      </c>
      <c r="AG21" s="268">
        <f t="shared" si="3"/>
        <v>1050728</v>
      </c>
      <c r="AH21" s="268">
        <f t="shared" si="4"/>
        <v>791265</v>
      </c>
      <c r="AI21" s="268" t="s">
        <v>392</v>
      </c>
      <c r="AJ21" s="268" t="s">
        <v>392</v>
      </c>
      <c r="AK21" s="268"/>
      <c r="AL21" s="268">
        <f t="shared" si="5"/>
        <v>0</v>
      </c>
      <c r="AM21" s="268">
        <v>-118546</v>
      </c>
      <c r="AN21" s="268"/>
      <c r="AO21" s="268"/>
      <c r="AP21" s="268"/>
      <c r="AQ21" s="268"/>
      <c r="AR21" s="268"/>
      <c r="AS21" s="78">
        <v>-119982</v>
      </c>
      <c r="AT21" s="78">
        <v>146073</v>
      </c>
      <c r="AU21" s="78"/>
      <c r="AV21" s="78"/>
      <c r="AW21" s="78"/>
      <c r="AX21" s="78"/>
      <c r="AY21" s="78"/>
      <c r="AZ21" s="78">
        <v>470852</v>
      </c>
      <c r="BA21" s="78"/>
      <c r="BB21" s="78"/>
      <c r="BC21" s="78"/>
      <c r="BD21" s="78"/>
      <c r="BE21" s="78"/>
      <c r="BF21" s="268"/>
      <c r="BG21" s="268"/>
      <c r="BH21" s="268"/>
      <c r="BI21" s="268"/>
      <c r="BJ21" s="268"/>
      <c r="BK21" s="78">
        <f t="shared" si="6"/>
        <v>2220390</v>
      </c>
      <c r="BL21" s="268" t="s">
        <v>392</v>
      </c>
      <c r="BM21" s="268" t="s">
        <v>392</v>
      </c>
      <c r="BN21" s="268" t="s">
        <v>392</v>
      </c>
      <c r="BO21" s="268"/>
      <c r="BP21" s="268">
        <v>806116</v>
      </c>
      <c r="BQ21" s="268">
        <v>993294</v>
      </c>
      <c r="BR21" s="78">
        <v>719893</v>
      </c>
      <c r="BS21" s="268"/>
      <c r="BT21" s="268">
        <v>3201792</v>
      </c>
      <c r="BU21" s="268"/>
      <c r="BV21" s="268">
        <f t="shared" si="7"/>
        <v>2669077</v>
      </c>
      <c r="BW21" s="78">
        <v>378397</v>
      </c>
      <c r="BX21" s="78">
        <v>378397</v>
      </c>
      <c r="BY21" s="78">
        <v>378397</v>
      </c>
      <c r="BZ21" s="78">
        <v>378397</v>
      </c>
      <c r="CA21" s="78">
        <v>378397</v>
      </c>
      <c r="CB21" s="78">
        <v>777092</v>
      </c>
      <c r="CC21" s="268">
        <f t="shared" si="8"/>
        <v>0</v>
      </c>
      <c r="CD21" s="268">
        <v>-144579</v>
      </c>
      <c r="CE21" s="268" t="s">
        <v>185</v>
      </c>
      <c r="CF21" s="268" t="s">
        <v>185</v>
      </c>
      <c r="CG21" s="268" t="s">
        <v>185</v>
      </c>
      <c r="CH21" s="268" t="s">
        <v>185</v>
      </c>
      <c r="CI21" s="268" t="s">
        <v>185</v>
      </c>
      <c r="CJ21" s="268" t="s">
        <v>185</v>
      </c>
      <c r="CK21" s="268">
        <f t="shared" si="9"/>
        <v>3672644</v>
      </c>
      <c r="CL21" s="78">
        <v>119</v>
      </c>
      <c r="CM21" s="78">
        <v>2</v>
      </c>
      <c r="CN21" s="78">
        <v>824</v>
      </c>
      <c r="CO21" s="78">
        <f t="shared" si="10"/>
        <v>945</v>
      </c>
    </row>
    <row r="22" spans="1:93">
      <c r="A22" s="110" t="s">
        <v>232</v>
      </c>
      <c r="B22" s="108">
        <v>2.7000000000000001E-3</v>
      </c>
      <c r="C22" s="108">
        <v>2.3999999999999998E-3</v>
      </c>
      <c r="D22" s="265">
        <f t="shared" si="0"/>
        <v>-3.0000000000000035E-4</v>
      </c>
      <c r="E22" s="78">
        <v>3577600</v>
      </c>
      <c r="F22" s="78">
        <v>-309088</v>
      </c>
      <c r="G22" s="78"/>
      <c r="H22" s="78">
        <v>156142</v>
      </c>
      <c r="I22" s="78">
        <v>117585</v>
      </c>
      <c r="J22" s="78"/>
      <c r="K22" s="78">
        <v>-137408</v>
      </c>
      <c r="L22" s="78">
        <v>169314</v>
      </c>
      <c r="M22" s="78"/>
      <c r="N22" s="78">
        <v>-222870</v>
      </c>
      <c r="O22" s="78">
        <f t="shared" si="1"/>
        <v>-226325</v>
      </c>
      <c r="P22" s="78">
        <f t="shared" si="2"/>
        <v>3351275</v>
      </c>
      <c r="AC22" s="270">
        <v>3575402</v>
      </c>
      <c r="AD22" s="270">
        <v>3140354</v>
      </c>
      <c r="AE22" s="270">
        <v>3026702</v>
      </c>
      <c r="AF22" s="270">
        <v>3730776</v>
      </c>
      <c r="AG22" s="268">
        <f t="shared" si="3"/>
        <v>156142</v>
      </c>
      <c r="AH22" s="268">
        <f t="shared" si="4"/>
        <v>117585</v>
      </c>
      <c r="AI22" s="268" t="s">
        <v>392</v>
      </c>
      <c r="AJ22" s="268" t="s">
        <v>392</v>
      </c>
      <c r="AK22" s="268"/>
      <c r="AL22" s="268">
        <f t="shared" si="5"/>
        <v>0</v>
      </c>
      <c r="AM22" s="268">
        <v>-17616</v>
      </c>
      <c r="AN22" s="268"/>
      <c r="AO22" s="268"/>
      <c r="AP22" s="268"/>
      <c r="AQ22" s="268"/>
      <c r="AR22" s="268"/>
      <c r="AS22" s="78">
        <v>-17830</v>
      </c>
      <c r="AT22" s="78">
        <v>21707</v>
      </c>
      <c r="AU22" s="78"/>
      <c r="AV22" s="78"/>
      <c r="AW22" s="78"/>
      <c r="AX22" s="78"/>
      <c r="AY22" s="78"/>
      <c r="AZ22" s="78">
        <v>-41250</v>
      </c>
      <c r="BA22" s="78"/>
      <c r="BB22" s="78"/>
      <c r="BC22" s="78"/>
      <c r="BD22" s="78"/>
      <c r="BE22" s="78"/>
      <c r="BF22" s="268"/>
      <c r="BG22" s="268"/>
      <c r="BH22" s="268"/>
      <c r="BI22" s="268"/>
      <c r="BJ22" s="268"/>
      <c r="BK22" s="78">
        <f t="shared" si="6"/>
        <v>218738</v>
      </c>
      <c r="BL22" s="268" t="s">
        <v>392</v>
      </c>
      <c r="BM22" s="268" t="s">
        <v>392</v>
      </c>
      <c r="BN22" s="268" t="s">
        <v>392</v>
      </c>
      <c r="BO22" s="268"/>
      <c r="BP22" s="268">
        <v>119792</v>
      </c>
      <c r="BQ22" s="268">
        <v>147607</v>
      </c>
      <c r="BR22" s="78">
        <v>106979</v>
      </c>
      <c r="BS22" s="268"/>
      <c r="BT22" s="268"/>
      <c r="BU22" s="268">
        <v>280503</v>
      </c>
      <c r="BV22" s="268">
        <f t="shared" si="7"/>
        <v>-359667</v>
      </c>
      <c r="BW22" s="78">
        <v>-54990</v>
      </c>
      <c r="BX22" s="78">
        <v>-54990</v>
      </c>
      <c r="BY22" s="78">
        <v>-54990</v>
      </c>
      <c r="BZ22" s="78">
        <v>-54990</v>
      </c>
      <c r="CA22" s="78">
        <v>-54990</v>
      </c>
      <c r="CB22" s="78">
        <v>-84717</v>
      </c>
      <c r="CC22" s="268">
        <f t="shared" si="8"/>
        <v>0</v>
      </c>
      <c r="CD22" s="268">
        <v>12665</v>
      </c>
      <c r="CE22" s="268" t="s">
        <v>185</v>
      </c>
      <c r="CF22" s="268" t="s">
        <v>185</v>
      </c>
      <c r="CG22" s="268" t="s">
        <v>185</v>
      </c>
      <c r="CH22" s="268" t="s">
        <v>185</v>
      </c>
      <c r="CI22" s="268" t="s">
        <v>185</v>
      </c>
      <c r="CJ22" s="268" t="s">
        <v>185</v>
      </c>
      <c r="CK22" s="268">
        <f t="shared" si="9"/>
        <v>-321753</v>
      </c>
      <c r="CL22" s="78">
        <v>15</v>
      </c>
      <c r="CM22" s="78">
        <v>0</v>
      </c>
      <c r="CN22" s="78">
        <v>154</v>
      </c>
      <c r="CO22" s="78">
        <f t="shared" si="10"/>
        <v>169</v>
      </c>
    </row>
    <row r="23" spans="1:93">
      <c r="A23" s="110" t="s">
        <v>233</v>
      </c>
      <c r="B23" s="108">
        <v>5.9999999999999995E-4</v>
      </c>
      <c r="C23" s="108">
        <v>5.9999999999999995E-4</v>
      </c>
      <c r="D23" s="265">
        <f t="shared" si="0"/>
        <v>0</v>
      </c>
      <c r="E23" s="78">
        <v>781729</v>
      </c>
      <c r="F23" s="78">
        <v>-37578</v>
      </c>
      <c r="G23" s="78"/>
      <c r="H23" s="78">
        <v>35654</v>
      </c>
      <c r="I23" s="78">
        <v>26850</v>
      </c>
      <c r="J23" s="78"/>
      <c r="K23" s="78">
        <v>-31377</v>
      </c>
      <c r="L23" s="78">
        <v>38662</v>
      </c>
      <c r="M23" s="78"/>
      <c r="N23" s="78">
        <v>-48699</v>
      </c>
      <c r="O23" s="78">
        <f t="shared" si="1"/>
        <v>-16488</v>
      </c>
      <c r="P23" s="78">
        <f t="shared" si="2"/>
        <v>765241</v>
      </c>
      <c r="AC23" s="270">
        <v>816419</v>
      </c>
      <c r="AD23" s="270">
        <v>717079</v>
      </c>
      <c r="AE23" s="270">
        <v>691127</v>
      </c>
      <c r="AF23" s="270">
        <v>851897</v>
      </c>
      <c r="AG23" s="268">
        <f t="shared" si="3"/>
        <v>35654</v>
      </c>
      <c r="AH23" s="268">
        <f t="shared" si="4"/>
        <v>26850</v>
      </c>
      <c r="AI23" s="268" t="s">
        <v>392</v>
      </c>
      <c r="AJ23" s="268" t="s">
        <v>392</v>
      </c>
      <c r="AK23" s="268"/>
      <c r="AL23" s="268">
        <f t="shared" si="5"/>
        <v>0</v>
      </c>
      <c r="AM23" s="268">
        <v>-4023</v>
      </c>
      <c r="AN23" s="268"/>
      <c r="AO23" s="268"/>
      <c r="AP23" s="268"/>
      <c r="AQ23" s="268"/>
      <c r="AR23" s="268"/>
      <c r="AS23" s="78">
        <v>-4071</v>
      </c>
      <c r="AT23" s="78">
        <v>4957</v>
      </c>
      <c r="AU23" s="78"/>
      <c r="AV23" s="78"/>
      <c r="AW23" s="78"/>
      <c r="AX23" s="78"/>
      <c r="AY23" s="78"/>
      <c r="AZ23" s="78">
        <v>-5015</v>
      </c>
      <c r="BA23" s="78"/>
      <c r="BB23" s="78"/>
      <c r="BC23" s="78"/>
      <c r="BD23" s="78"/>
      <c r="BE23" s="78"/>
      <c r="BF23" s="268"/>
      <c r="BG23" s="268"/>
      <c r="BH23" s="268"/>
      <c r="BI23" s="268"/>
      <c r="BJ23" s="268"/>
      <c r="BK23" s="78">
        <f t="shared" si="6"/>
        <v>54352</v>
      </c>
      <c r="BL23" s="268" t="s">
        <v>392</v>
      </c>
      <c r="BM23" s="268" t="s">
        <v>392</v>
      </c>
      <c r="BN23" s="268" t="s">
        <v>392</v>
      </c>
      <c r="BO23" s="268"/>
      <c r="BP23" s="268">
        <v>27354</v>
      </c>
      <c r="BQ23" s="268">
        <v>33705</v>
      </c>
      <c r="BR23" s="78">
        <v>24428</v>
      </c>
      <c r="BS23" s="268"/>
      <c r="BT23" s="268"/>
      <c r="BU23" s="268">
        <v>34102</v>
      </c>
      <c r="BV23" s="268">
        <f t="shared" si="7"/>
        <v>-52179</v>
      </c>
      <c r="BW23" s="78">
        <v>-8153</v>
      </c>
      <c r="BX23" s="78">
        <v>-8153</v>
      </c>
      <c r="BY23" s="78">
        <v>-8153</v>
      </c>
      <c r="BZ23" s="78">
        <v>-8153</v>
      </c>
      <c r="CA23" s="78">
        <v>-8153</v>
      </c>
      <c r="CB23" s="78">
        <v>-11411</v>
      </c>
      <c r="CC23" s="268">
        <f t="shared" si="8"/>
        <v>-3</v>
      </c>
      <c r="CD23" s="268">
        <v>1539</v>
      </c>
      <c r="CE23" s="268" t="s">
        <v>185</v>
      </c>
      <c r="CF23" s="268" t="s">
        <v>185</v>
      </c>
      <c r="CG23" s="268" t="s">
        <v>185</v>
      </c>
      <c r="CH23" s="268" t="s">
        <v>185</v>
      </c>
      <c r="CI23" s="268" t="s">
        <v>185</v>
      </c>
      <c r="CJ23" s="268" t="s">
        <v>185</v>
      </c>
      <c r="CK23" s="268">
        <f t="shared" si="9"/>
        <v>-39117</v>
      </c>
      <c r="CL23" s="78">
        <v>2</v>
      </c>
      <c r="CM23" s="78">
        <v>0</v>
      </c>
      <c r="CN23" s="78">
        <v>41</v>
      </c>
      <c r="CO23" s="78">
        <f t="shared" si="10"/>
        <v>43</v>
      </c>
    </row>
    <row r="24" spans="1:93">
      <c r="A24" s="110" t="s">
        <v>351</v>
      </c>
      <c r="B24" s="108">
        <v>5.0000000000000001E-4</v>
      </c>
      <c r="C24" s="108">
        <v>2.9999999999999997E-4</v>
      </c>
      <c r="D24" s="265">
        <f t="shared" si="0"/>
        <v>-2.0000000000000004E-4</v>
      </c>
      <c r="E24" s="78">
        <v>614888</v>
      </c>
      <c r="F24" s="78">
        <v>-200852</v>
      </c>
      <c r="G24" s="78"/>
      <c r="H24" s="78">
        <v>19263</v>
      </c>
      <c r="I24" s="78">
        <v>14506</v>
      </c>
      <c r="J24" s="78"/>
      <c r="K24" s="78">
        <v>-16953</v>
      </c>
      <c r="L24" s="78">
        <v>20888</v>
      </c>
      <c r="M24" s="78"/>
      <c r="N24" s="78">
        <v>-38305</v>
      </c>
      <c r="O24" s="78">
        <f t="shared" si="1"/>
        <v>-201453</v>
      </c>
      <c r="P24" s="78">
        <f t="shared" si="2"/>
        <v>413435</v>
      </c>
      <c r="AC24" s="270">
        <v>441085</v>
      </c>
      <c r="AD24" s="270">
        <v>387414</v>
      </c>
      <c r="AE24" s="270">
        <v>373394</v>
      </c>
      <c r="AF24" s="270">
        <v>460253</v>
      </c>
      <c r="AG24" s="268">
        <f t="shared" si="3"/>
        <v>19263</v>
      </c>
      <c r="AH24" s="268">
        <f t="shared" si="4"/>
        <v>14506</v>
      </c>
      <c r="AI24" s="268" t="s">
        <v>392</v>
      </c>
      <c r="AJ24" s="268" t="s">
        <v>392</v>
      </c>
      <c r="AK24" s="268"/>
      <c r="AL24" s="268">
        <f t="shared" si="5"/>
        <v>0</v>
      </c>
      <c r="AM24" s="268">
        <v>-2173</v>
      </c>
      <c r="AN24" s="268"/>
      <c r="AO24" s="268"/>
      <c r="AP24" s="268"/>
      <c r="AQ24" s="268"/>
      <c r="AR24" s="268"/>
      <c r="AS24" s="78">
        <v>-2200</v>
      </c>
      <c r="AT24" s="78">
        <v>2678</v>
      </c>
      <c r="AU24" s="78"/>
      <c r="AV24" s="78"/>
      <c r="AW24" s="78"/>
      <c r="AX24" s="78"/>
      <c r="AY24" s="78"/>
      <c r="AZ24" s="78">
        <v>-26805</v>
      </c>
      <c r="BA24" s="78"/>
      <c r="BB24" s="78"/>
      <c r="BC24" s="78"/>
      <c r="BD24" s="78"/>
      <c r="BE24" s="78"/>
      <c r="BF24" s="268"/>
      <c r="BG24" s="268"/>
      <c r="BH24" s="268"/>
      <c r="BI24" s="268"/>
      <c r="BJ24" s="268"/>
      <c r="BK24" s="78">
        <f t="shared" si="6"/>
        <v>5269</v>
      </c>
      <c r="BL24" s="268" t="s">
        <v>392</v>
      </c>
      <c r="BM24" s="268" t="s">
        <v>392</v>
      </c>
      <c r="BN24" s="268" t="s">
        <v>392</v>
      </c>
      <c r="BO24" s="268"/>
      <c r="BP24" s="268">
        <v>14778</v>
      </c>
      <c r="BQ24" s="268">
        <v>18210</v>
      </c>
      <c r="BR24" s="78">
        <v>13198</v>
      </c>
      <c r="BS24" s="268"/>
      <c r="BT24" s="268"/>
      <c r="BU24" s="268">
        <v>182277</v>
      </c>
      <c r="BV24" s="268">
        <f t="shared" si="7"/>
        <v>-192043</v>
      </c>
      <c r="BW24" s="78">
        <v>-28501</v>
      </c>
      <c r="BX24" s="78">
        <v>-28501</v>
      </c>
      <c r="BY24" s="78">
        <v>-28501</v>
      </c>
      <c r="BZ24" s="78">
        <v>-28501</v>
      </c>
      <c r="CA24" s="78">
        <v>-28501</v>
      </c>
      <c r="CB24" s="78">
        <v>-49539</v>
      </c>
      <c r="CC24" s="268">
        <f t="shared" si="8"/>
        <v>1</v>
      </c>
      <c r="CD24" s="268">
        <v>8228</v>
      </c>
      <c r="CE24" s="268" t="s">
        <v>185</v>
      </c>
      <c r="CF24" s="268" t="s">
        <v>185</v>
      </c>
      <c r="CG24" s="268" t="s">
        <v>185</v>
      </c>
      <c r="CH24" s="268" t="s">
        <v>185</v>
      </c>
      <c r="CI24" s="268" t="s">
        <v>185</v>
      </c>
      <c r="CJ24" s="268" t="s">
        <v>185</v>
      </c>
      <c r="CK24" s="268">
        <f t="shared" si="9"/>
        <v>-209080</v>
      </c>
      <c r="CL24" s="78">
        <v>0</v>
      </c>
      <c r="CM24" s="78">
        <v>0</v>
      </c>
      <c r="CN24" s="78">
        <v>22</v>
      </c>
      <c r="CO24" s="78">
        <f t="shared" si="10"/>
        <v>22</v>
      </c>
    </row>
    <row r="25" spans="1:93">
      <c r="A25" s="110" t="s">
        <v>352</v>
      </c>
      <c r="B25" s="108">
        <v>5.0000000000000001E-4</v>
      </c>
      <c r="C25" s="108">
        <v>2.9999999999999997E-4</v>
      </c>
      <c r="D25" s="265">
        <f t="shared" si="0"/>
        <v>-2.0000000000000004E-4</v>
      </c>
      <c r="E25" s="78">
        <v>634706</v>
      </c>
      <c r="F25" s="78">
        <v>-198219</v>
      </c>
      <c r="G25" s="78"/>
      <c r="H25" s="78">
        <v>20350</v>
      </c>
      <c r="I25" s="78">
        <v>15325</v>
      </c>
      <c r="J25" s="78"/>
      <c r="K25" s="78">
        <v>-17908</v>
      </c>
      <c r="L25" s="78">
        <v>22067</v>
      </c>
      <c r="M25" s="78"/>
      <c r="N25" s="78">
        <v>-39540</v>
      </c>
      <c r="O25" s="78">
        <f t="shared" si="1"/>
        <v>-197925</v>
      </c>
      <c r="P25" s="78">
        <f t="shared" si="2"/>
        <v>436781</v>
      </c>
      <c r="AC25" s="270">
        <v>465992</v>
      </c>
      <c r="AD25" s="270">
        <v>409291</v>
      </c>
      <c r="AE25" s="270">
        <v>394478</v>
      </c>
      <c r="AF25" s="270">
        <v>486242</v>
      </c>
      <c r="AG25" s="268">
        <f t="shared" si="3"/>
        <v>20350</v>
      </c>
      <c r="AH25" s="268">
        <f t="shared" si="4"/>
        <v>15325</v>
      </c>
      <c r="AI25" s="268" t="s">
        <v>392</v>
      </c>
      <c r="AJ25" s="268" t="s">
        <v>392</v>
      </c>
      <c r="AK25" s="268"/>
      <c r="AL25" s="268">
        <f t="shared" si="5"/>
        <v>0</v>
      </c>
      <c r="AM25" s="268">
        <v>-2296</v>
      </c>
      <c r="AN25" s="268"/>
      <c r="AO25" s="268"/>
      <c r="AP25" s="268"/>
      <c r="AQ25" s="268"/>
      <c r="AR25" s="268"/>
      <c r="AS25" s="78">
        <v>-2324</v>
      </c>
      <c r="AT25" s="78">
        <v>2829</v>
      </c>
      <c r="AU25" s="78"/>
      <c r="AV25" s="78"/>
      <c r="AW25" s="78"/>
      <c r="AX25" s="78"/>
      <c r="AY25" s="78"/>
      <c r="AZ25" s="78">
        <v>-26454</v>
      </c>
      <c r="BA25" s="78"/>
      <c r="BB25" s="78"/>
      <c r="BC25" s="78"/>
      <c r="BD25" s="78"/>
      <c r="BE25" s="78"/>
      <c r="BF25" s="268"/>
      <c r="BG25" s="268"/>
      <c r="BH25" s="268"/>
      <c r="BI25" s="268"/>
      <c r="BJ25" s="268"/>
      <c r="BK25" s="78">
        <f t="shared" si="6"/>
        <v>7430</v>
      </c>
      <c r="BL25" s="268" t="s">
        <v>392</v>
      </c>
      <c r="BM25" s="268" t="s">
        <v>392</v>
      </c>
      <c r="BN25" s="268" t="s">
        <v>392</v>
      </c>
      <c r="BO25" s="268"/>
      <c r="BP25" s="268">
        <v>15613</v>
      </c>
      <c r="BQ25" s="268">
        <v>19238</v>
      </c>
      <c r="BR25" s="78">
        <v>13943</v>
      </c>
      <c r="BS25" s="268"/>
      <c r="BT25" s="268"/>
      <c r="BU25" s="268">
        <v>179887</v>
      </c>
      <c r="BV25" s="268">
        <f t="shared" si="7"/>
        <v>-190205</v>
      </c>
      <c r="BW25" s="78">
        <v>-28246</v>
      </c>
      <c r="BX25" s="78">
        <v>-28246</v>
      </c>
      <c r="BY25" s="78">
        <v>-28246</v>
      </c>
      <c r="BZ25" s="78">
        <v>-28246</v>
      </c>
      <c r="CA25" s="78">
        <v>-28246</v>
      </c>
      <c r="CB25" s="78">
        <v>-48973</v>
      </c>
      <c r="CC25" s="268">
        <f t="shared" si="8"/>
        <v>-2</v>
      </c>
      <c r="CD25" s="268">
        <v>8121</v>
      </c>
      <c r="CE25" s="268" t="s">
        <v>185</v>
      </c>
      <c r="CF25" s="268" t="s">
        <v>185</v>
      </c>
      <c r="CG25" s="268" t="s">
        <v>185</v>
      </c>
      <c r="CH25" s="268" t="s">
        <v>185</v>
      </c>
      <c r="CI25" s="268" t="s">
        <v>185</v>
      </c>
      <c r="CJ25" s="268" t="s">
        <v>185</v>
      </c>
      <c r="CK25" s="268">
        <f t="shared" si="9"/>
        <v>-206340</v>
      </c>
      <c r="CL25" s="78">
        <v>1</v>
      </c>
      <c r="CM25" s="78">
        <v>0</v>
      </c>
      <c r="CN25" s="78">
        <v>32</v>
      </c>
      <c r="CO25" s="78">
        <f t="shared" si="10"/>
        <v>33</v>
      </c>
    </row>
    <row r="26" spans="1:93">
      <c r="A26" s="110" t="s">
        <v>353</v>
      </c>
      <c r="B26" s="108">
        <v>2.9999999999999997E-4</v>
      </c>
      <c r="C26" s="108">
        <v>2.0000000000000001E-4</v>
      </c>
      <c r="D26" s="265">
        <f t="shared" si="0"/>
        <v>-9.9999999999999964E-5</v>
      </c>
      <c r="E26" s="78">
        <v>394540</v>
      </c>
      <c r="F26" s="78">
        <v>-165299</v>
      </c>
      <c r="G26" s="78"/>
      <c r="H26" s="78">
        <v>10493</v>
      </c>
      <c r="I26" s="78">
        <v>7902</v>
      </c>
      <c r="J26" s="78"/>
      <c r="K26" s="78">
        <v>-9235</v>
      </c>
      <c r="L26" s="78">
        <v>11378</v>
      </c>
      <c r="M26" s="78"/>
      <c r="N26" s="78">
        <v>-24578</v>
      </c>
      <c r="O26" s="78">
        <f t="shared" si="1"/>
        <v>-169339</v>
      </c>
      <c r="P26" s="78">
        <f t="shared" si="2"/>
        <v>225201</v>
      </c>
      <c r="AC26" s="270">
        <v>240262</v>
      </c>
      <c r="AD26" s="270">
        <v>211027</v>
      </c>
      <c r="AE26" s="270">
        <v>203390</v>
      </c>
      <c r="AF26" s="270">
        <v>250703</v>
      </c>
      <c r="AG26" s="268">
        <f t="shared" si="3"/>
        <v>10493</v>
      </c>
      <c r="AH26" s="268">
        <f t="shared" si="4"/>
        <v>7902</v>
      </c>
      <c r="AI26" s="268" t="s">
        <v>392</v>
      </c>
      <c r="AJ26" s="268" t="s">
        <v>392</v>
      </c>
      <c r="AK26" s="268"/>
      <c r="AL26" s="268">
        <f t="shared" si="5"/>
        <v>0</v>
      </c>
      <c r="AM26" s="268">
        <v>-1184</v>
      </c>
      <c r="AN26" s="268"/>
      <c r="AO26" s="268"/>
      <c r="AP26" s="268"/>
      <c r="AQ26" s="268"/>
      <c r="AR26" s="268"/>
      <c r="AS26" s="78">
        <v>-1198</v>
      </c>
      <c r="AT26" s="78">
        <v>1459</v>
      </c>
      <c r="AU26" s="78"/>
      <c r="AV26" s="78"/>
      <c r="AW26" s="78"/>
      <c r="AX26" s="78"/>
      <c r="AY26" s="78"/>
      <c r="AZ26" s="78">
        <v>-22061</v>
      </c>
      <c r="BA26" s="78"/>
      <c r="BB26" s="78"/>
      <c r="BC26" s="78"/>
      <c r="BD26" s="78"/>
      <c r="BE26" s="78"/>
      <c r="BF26" s="268"/>
      <c r="BG26" s="268"/>
      <c r="BH26" s="268"/>
      <c r="BI26" s="268"/>
      <c r="BJ26" s="268"/>
      <c r="BK26" s="78">
        <f t="shared" si="6"/>
        <v>-4589</v>
      </c>
      <c r="BL26" s="268" t="s">
        <v>392</v>
      </c>
      <c r="BM26" s="268" t="s">
        <v>392</v>
      </c>
      <c r="BN26" s="268" t="s">
        <v>392</v>
      </c>
      <c r="BO26" s="268"/>
      <c r="BP26" s="268">
        <v>8050</v>
      </c>
      <c r="BQ26" s="268">
        <v>9919</v>
      </c>
      <c r="BR26" s="78">
        <v>7189</v>
      </c>
      <c r="BS26" s="268"/>
      <c r="BT26" s="268"/>
      <c r="BU26" s="268">
        <v>150012</v>
      </c>
      <c r="BV26" s="268">
        <f t="shared" si="7"/>
        <v>-155332</v>
      </c>
      <c r="BW26" s="78">
        <v>-22984</v>
      </c>
      <c r="BX26" s="78">
        <v>-22984</v>
      </c>
      <c r="BY26" s="78">
        <v>-22984</v>
      </c>
      <c r="BZ26" s="78">
        <v>-22984</v>
      </c>
      <c r="CA26" s="78">
        <v>-22984</v>
      </c>
      <c r="CB26" s="78">
        <v>-40413</v>
      </c>
      <c r="CC26" s="268">
        <f t="shared" si="8"/>
        <v>1</v>
      </c>
      <c r="CD26" s="268">
        <v>6775</v>
      </c>
      <c r="CE26" s="268" t="s">
        <v>185</v>
      </c>
      <c r="CF26" s="268" t="s">
        <v>185</v>
      </c>
      <c r="CG26" s="268" t="s">
        <v>185</v>
      </c>
      <c r="CH26" s="268" t="s">
        <v>185</v>
      </c>
      <c r="CI26" s="268" t="s">
        <v>185</v>
      </c>
      <c r="CJ26" s="268" t="s">
        <v>185</v>
      </c>
      <c r="CK26" s="268">
        <f t="shared" si="9"/>
        <v>-172074</v>
      </c>
      <c r="CL26" s="78">
        <v>0</v>
      </c>
      <c r="CM26" s="78">
        <v>0</v>
      </c>
      <c r="CN26" s="78">
        <v>13</v>
      </c>
      <c r="CO26" s="78">
        <f t="shared" si="10"/>
        <v>13</v>
      </c>
    </row>
    <row r="27" spans="1:93">
      <c r="A27" s="110" t="s">
        <v>354</v>
      </c>
      <c r="B27" s="108">
        <v>0</v>
      </c>
      <c r="C27" s="108">
        <v>0</v>
      </c>
      <c r="D27" s="265">
        <f t="shared" si="0"/>
        <v>0</v>
      </c>
      <c r="E27" s="78">
        <v>58651</v>
      </c>
      <c r="F27" s="78">
        <v>-23247</v>
      </c>
      <c r="G27" s="78"/>
      <c r="H27" s="78">
        <v>1628</v>
      </c>
      <c r="I27" s="78">
        <v>1226</v>
      </c>
      <c r="J27" s="78"/>
      <c r="K27" s="78">
        <v>-1433</v>
      </c>
      <c r="L27" s="78">
        <v>1765</v>
      </c>
      <c r="M27" s="78"/>
      <c r="N27" s="78">
        <v>-3654</v>
      </c>
      <c r="O27" s="78">
        <f t="shared" si="1"/>
        <v>-23715</v>
      </c>
      <c r="P27" s="78">
        <f t="shared" si="2"/>
        <v>34936</v>
      </c>
      <c r="AC27" s="270">
        <v>37272</v>
      </c>
      <c r="AD27" s="270">
        <v>32737</v>
      </c>
      <c r="AE27" s="270">
        <v>31552</v>
      </c>
      <c r="AF27" s="270">
        <v>38892</v>
      </c>
      <c r="AG27" s="268">
        <f t="shared" si="3"/>
        <v>1628</v>
      </c>
      <c r="AH27" s="268">
        <f t="shared" si="4"/>
        <v>1226</v>
      </c>
      <c r="AI27" s="268" t="s">
        <v>392</v>
      </c>
      <c r="AJ27" s="268" t="s">
        <v>392</v>
      </c>
      <c r="AK27" s="268"/>
      <c r="AL27" s="268">
        <f t="shared" si="5"/>
        <v>0</v>
      </c>
      <c r="AM27" s="268">
        <v>-184</v>
      </c>
      <c r="AN27" s="268"/>
      <c r="AO27" s="268"/>
      <c r="AP27" s="268"/>
      <c r="AQ27" s="268"/>
      <c r="AR27" s="268"/>
      <c r="AS27" s="78">
        <v>-186</v>
      </c>
      <c r="AT27" s="78">
        <v>226</v>
      </c>
      <c r="AU27" s="78"/>
      <c r="AV27" s="78"/>
      <c r="AW27" s="78"/>
      <c r="AX27" s="78"/>
      <c r="AY27" s="78"/>
      <c r="AZ27" s="78">
        <v>-3103</v>
      </c>
      <c r="BA27" s="78"/>
      <c r="BB27" s="78"/>
      <c r="BC27" s="78"/>
      <c r="BD27" s="78"/>
      <c r="BE27" s="78"/>
      <c r="BF27" s="268"/>
      <c r="BG27" s="268"/>
      <c r="BH27" s="268"/>
      <c r="BI27" s="268"/>
      <c r="BJ27" s="268"/>
      <c r="BK27" s="78">
        <f t="shared" si="6"/>
        <v>-393</v>
      </c>
      <c r="BL27" s="268" t="s">
        <v>392</v>
      </c>
      <c r="BM27" s="268" t="s">
        <v>392</v>
      </c>
      <c r="BN27" s="268" t="s">
        <v>392</v>
      </c>
      <c r="BO27" s="268"/>
      <c r="BP27" s="268">
        <v>1249</v>
      </c>
      <c r="BQ27" s="268">
        <v>1539</v>
      </c>
      <c r="BR27" s="78">
        <v>1115</v>
      </c>
      <c r="BS27" s="268"/>
      <c r="BT27" s="268"/>
      <c r="BU27" s="268">
        <v>21097</v>
      </c>
      <c r="BV27" s="268">
        <f t="shared" si="7"/>
        <v>-21922</v>
      </c>
      <c r="BW27" s="78">
        <v>-3247</v>
      </c>
      <c r="BX27" s="78">
        <v>-3247</v>
      </c>
      <c r="BY27" s="78">
        <v>-3247</v>
      </c>
      <c r="BZ27" s="78">
        <v>-3247</v>
      </c>
      <c r="CA27" s="78">
        <v>-3247</v>
      </c>
      <c r="CB27" s="78">
        <v>-5688</v>
      </c>
      <c r="CC27" s="268">
        <f t="shared" si="8"/>
        <v>1</v>
      </c>
      <c r="CD27" s="268">
        <v>953</v>
      </c>
      <c r="CE27" s="268" t="s">
        <v>185</v>
      </c>
      <c r="CF27" s="268" t="s">
        <v>185</v>
      </c>
      <c r="CG27" s="268" t="s">
        <v>185</v>
      </c>
      <c r="CH27" s="268" t="s">
        <v>185</v>
      </c>
      <c r="CI27" s="268" t="s">
        <v>185</v>
      </c>
      <c r="CJ27" s="268" t="s">
        <v>185</v>
      </c>
      <c r="CK27" s="268">
        <f t="shared" si="9"/>
        <v>-24200</v>
      </c>
      <c r="CL27" s="78">
        <v>0</v>
      </c>
      <c r="CM27" s="78">
        <v>0</v>
      </c>
      <c r="CN27" s="78">
        <v>3</v>
      </c>
      <c r="CO27" s="78">
        <f t="shared" si="10"/>
        <v>3</v>
      </c>
    </row>
    <row r="28" spans="1:93">
      <c r="A28" s="110" t="s">
        <v>355</v>
      </c>
      <c r="B28" s="108">
        <v>2.9999999999999997E-4</v>
      </c>
      <c r="C28" s="108">
        <v>1E-4</v>
      </c>
      <c r="D28" s="265">
        <f t="shared" si="0"/>
        <v>-1.9999999999999998E-4</v>
      </c>
      <c r="E28" s="78">
        <v>379454</v>
      </c>
      <c r="F28" s="78">
        <v>-230584</v>
      </c>
      <c r="G28" s="78"/>
      <c r="H28" s="78">
        <v>6420</v>
      </c>
      <c r="I28" s="78">
        <v>4835</v>
      </c>
      <c r="J28" s="78"/>
      <c r="K28" s="78">
        <v>-5650</v>
      </c>
      <c r="L28" s="78">
        <v>6962</v>
      </c>
      <c r="M28" s="78"/>
      <c r="N28" s="78">
        <v>-23638</v>
      </c>
      <c r="O28" s="78">
        <f t="shared" si="1"/>
        <v>-241655</v>
      </c>
      <c r="P28" s="78">
        <f t="shared" si="2"/>
        <v>137799</v>
      </c>
      <c r="AC28" s="270">
        <v>147015</v>
      </c>
      <c r="AD28" s="270">
        <v>129126</v>
      </c>
      <c r="AE28" s="270">
        <v>124453</v>
      </c>
      <c r="AF28" s="270">
        <v>153403</v>
      </c>
      <c r="AG28" s="268">
        <f t="shared" si="3"/>
        <v>6420</v>
      </c>
      <c r="AH28" s="268">
        <f t="shared" si="4"/>
        <v>4835</v>
      </c>
      <c r="AI28" s="268" t="s">
        <v>392</v>
      </c>
      <c r="AJ28" s="268" t="s">
        <v>392</v>
      </c>
      <c r="AK28" s="268"/>
      <c r="AL28" s="268">
        <f t="shared" si="5"/>
        <v>0</v>
      </c>
      <c r="AM28" s="268">
        <v>-724</v>
      </c>
      <c r="AN28" s="268"/>
      <c r="AO28" s="268"/>
      <c r="AP28" s="268"/>
      <c r="AQ28" s="268"/>
      <c r="AR28" s="268"/>
      <c r="AS28" s="78">
        <v>-733</v>
      </c>
      <c r="AT28" s="78">
        <v>893</v>
      </c>
      <c r="AU28" s="78"/>
      <c r="AV28" s="78"/>
      <c r="AW28" s="78"/>
      <c r="AX28" s="78"/>
      <c r="AY28" s="78"/>
      <c r="AZ28" s="78">
        <v>-30773</v>
      </c>
      <c r="BA28" s="78"/>
      <c r="BB28" s="78"/>
      <c r="BC28" s="78"/>
      <c r="BD28" s="78"/>
      <c r="BE28" s="78"/>
      <c r="BF28" s="268"/>
      <c r="BG28" s="268"/>
      <c r="BH28" s="268"/>
      <c r="BI28" s="268"/>
      <c r="BJ28" s="268"/>
      <c r="BK28" s="78">
        <f t="shared" si="6"/>
        <v>-20082</v>
      </c>
      <c r="BL28" s="268" t="s">
        <v>392</v>
      </c>
      <c r="BM28" s="268" t="s">
        <v>392</v>
      </c>
      <c r="BN28" s="268" t="s">
        <v>392</v>
      </c>
      <c r="BO28" s="268"/>
      <c r="BP28" s="268">
        <v>4926</v>
      </c>
      <c r="BQ28" s="268">
        <v>6069</v>
      </c>
      <c r="BR28" s="78">
        <v>4399</v>
      </c>
      <c r="BS28" s="268"/>
      <c r="BT28" s="268"/>
      <c r="BU28" s="268">
        <v>209259</v>
      </c>
      <c r="BV28" s="268">
        <f t="shared" si="7"/>
        <v>-212515</v>
      </c>
      <c r="BW28" s="78">
        <v>-31338</v>
      </c>
      <c r="BX28" s="78">
        <v>-31338</v>
      </c>
      <c r="BY28" s="78">
        <v>-31338</v>
      </c>
      <c r="BZ28" s="78">
        <v>-31338</v>
      </c>
      <c r="CA28" s="78">
        <v>-31338</v>
      </c>
      <c r="CB28" s="78">
        <v>-55824</v>
      </c>
      <c r="CC28" s="268">
        <f t="shared" si="8"/>
        <v>-1</v>
      </c>
      <c r="CD28" s="268">
        <v>9449</v>
      </c>
      <c r="CE28" s="268" t="s">
        <v>185</v>
      </c>
      <c r="CF28" s="268" t="s">
        <v>185</v>
      </c>
      <c r="CG28" s="268" t="s">
        <v>185</v>
      </c>
      <c r="CH28" s="268" t="s">
        <v>185</v>
      </c>
      <c r="CI28" s="268" t="s">
        <v>185</v>
      </c>
      <c r="CJ28" s="268" t="s">
        <v>185</v>
      </c>
      <c r="CK28" s="268">
        <f t="shared" si="9"/>
        <v>-240033</v>
      </c>
      <c r="CL28" s="78">
        <v>0</v>
      </c>
      <c r="CM28" s="78">
        <v>0</v>
      </c>
      <c r="CN28" s="78">
        <v>13</v>
      </c>
      <c r="CO28" s="78">
        <f t="shared" si="10"/>
        <v>13</v>
      </c>
    </row>
    <row r="29" spans="1:93">
      <c r="A29" s="110" t="s">
        <v>356</v>
      </c>
      <c r="B29" s="108">
        <v>5.0000000000000001E-4</v>
      </c>
      <c r="C29" s="108">
        <v>4.0000000000000002E-4</v>
      </c>
      <c r="D29" s="265">
        <f t="shared" si="0"/>
        <v>-9.9999999999999991E-5</v>
      </c>
      <c r="E29" s="78">
        <v>652848</v>
      </c>
      <c r="F29" s="78">
        <v>-66942</v>
      </c>
      <c r="G29" s="78"/>
      <c r="H29" s="78">
        <v>27953</v>
      </c>
      <c r="I29" s="78">
        <v>21050</v>
      </c>
      <c r="J29" s="78"/>
      <c r="K29" s="78">
        <v>-24600</v>
      </c>
      <c r="L29" s="78">
        <v>30311</v>
      </c>
      <c r="M29" s="78"/>
      <c r="N29" s="78">
        <v>-40670</v>
      </c>
      <c r="O29" s="78">
        <f t="shared" si="1"/>
        <v>-52898</v>
      </c>
      <c r="P29" s="78">
        <f t="shared" si="2"/>
        <v>599950</v>
      </c>
      <c r="AC29" s="270">
        <v>640074</v>
      </c>
      <c r="AD29" s="270">
        <v>562191</v>
      </c>
      <c r="AE29" s="270">
        <v>541844</v>
      </c>
      <c r="AF29" s="270">
        <v>667889</v>
      </c>
      <c r="AG29" s="268">
        <f t="shared" si="3"/>
        <v>27953</v>
      </c>
      <c r="AH29" s="268">
        <f t="shared" si="4"/>
        <v>21050</v>
      </c>
      <c r="AI29" s="268" t="s">
        <v>392</v>
      </c>
      <c r="AJ29" s="268" t="s">
        <v>392</v>
      </c>
      <c r="AK29" s="268"/>
      <c r="AL29" s="268">
        <f t="shared" si="5"/>
        <v>0</v>
      </c>
      <c r="AM29" s="268">
        <v>-3154</v>
      </c>
      <c r="AN29" s="268"/>
      <c r="AO29" s="268"/>
      <c r="AP29" s="268"/>
      <c r="AQ29" s="268"/>
      <c r="AR29" s="268"/>
      <c r="AS29" s="78">
        <v>-3192</v>
      </c>
      <c r="AT29" s="78">
        <v>3886</v>
      </c>
      <c r="AU29" s="78"/>
      <c r="AV29" s="78"/>
      <c r="AW29" s="78"/>
      <c r="AX29" s="78"/>
      <c r="AY29" s="78"/>
      <c r="AZ29" s="78">
        <v>-8934</v>
      </c>
      <c r="BA29" s="78"/>
      <c r="BB29" s="78"/>
      <c r="BC29" s="78"/>
      <c r="BD29" s="78"/>
      <c r="BE29" s="78"/>
      <c r="BF29" s="268"/>
      <c r="BG29" s="268"/>
      <c r="BH29" s="268"/>
      <c r="BI29" s="268"/>
      <c r="BJ29" s="268"/>
      <c r="BK29" s="78">
        <f t="shared" si="6"/>
        <v>37609</v>
      </c>
      <c r="BL29" s="268" t="s">
        <v>392</v>
      </c>
      <c r="BM29" s="268" t="s">
        <v>392</v>
      </c>
      <c r="BN29" s="268" t="s">
        <v>392</v>
      </c>
      <c r="BO29" s="268"/>
      <c r="BP29" s="268">
        <v>21445</v>
      </c>
      <c r="BQ29" s="268">
        <v>26425</v>
      </c>
      <c r="BR29" s="78">
        <v>19152</v>
      </c>
      <c r="BS29" s="268"/>
      <c r="BT29" s="268"/>
      <c r="BU29" s="268">
        <v>60751</v>
      </c>
      <c r="BV29" s="268">
        <f t="shared" si="7"/>
        <v>-74923</v>
      </c>
      <c r="BW29" s="78">
        <v>-11395</v>
      </c>
      <c r="BX29" s="78">
        <v>-11395</v>
      </c>
      <c r="BY29" s="78">
        <v>-11395</v>
      </c>
      <c r="BZ29" s="78">
        <v>-11395</v>
      </c>
      <c r="CA29" s="78">
        <v>-11395</v>
      </c>
      <c r="CB29" s="78">
        <v>-17949</v>
      </c>
      <c r="CC29" s="268">
        <f t="shared" si="8"/>
        <v>1</v>
      </c>
      <c r="CD29" s="268">
        <v>2744</v>
      </c>
      <c r="CE29" s="268" t="s">
        <v>185</v>
      </c>
      <c r="CF29" s="268" t="s">
        <v>185</v>
      </c>
      <c r="CG29" s="268" t="s">
        <v>185</v>
      </c>
      <c r="CH29" s="268" t="s">
        <v>185</v>
      </c>
      <c r="CI29" s="268" t="s">
        <v>185</v>
      </c>
      <c r="CJ29" s="268" t="s">
        <v>185</v>
      </c>
      <c r="CK29" s="268">
        <f t="shared" si="9"/>
        <v>-69686</v>
      </c>
      <c r="CL29" s="78">
        <v>0</v>
      </c>
      <c r="CM29" s="78">
        <v>0</v>
      </c>
      <c r="CN29" s="78">
        <v>42</v>
      </c>
      <c r="CO29" s="78">
        <f t="shared" si="10"/>
        <v>42</v>
      </c>
    </row>
    <row r="30" spans="1:93">
      <c r="A30" s="110" t="s">
        <v>357</v>
      </c>
      <c r="B30" s="108">
        <v>4.0000000000000002E-4</v>
      </c>
      <c r="C30" s="108">
        <v>2.0000000000000001E-4</v>
      </c>
      <c r="D30" s="265">
        <f t="shared" si="0"/>
        <v>-2.0000000000000001E-4</v>
      </c>
      <c r="E30" s="78">
        <v>566090</v>
      </c>
      <c r="F30" s="78">
        <v>-239786</v>
      </c>
      <c r="G30" s="78"/>
      <c r="H30" s="78">
        <v>14921</v>
      </c>
      <c r="I30" s="78">
        <v>11236</v>
      </c>
      <c r="J30" s="78"/>
      <c r="K30" s="78">
        <v>-13131</v>
      </c>
      <c r="L30" s="78">
        <v>16180</v>
      </c>
      <c r="M30" s="78"/>
      <c r="N30" s="78">
        <v>-35265</v>
      </c>
      <c r="O30" s="78">
        <f t="shared" si="1"/>
        <v>-245845</v>
      </c>
      <c r="P30" s="78">
        <f t="shared" si="2"/>
        <v>320245</v>
      </c>
      <c r="AC30" s="270">
        <v>341662</v>
      </c>
      <c r="AD30" s="270">
        <v>300090</v>
      </c>
      <c r="AE30" s="270">
        <v>289229</v>
      </c>
      <c r="AF30" s="270">
        <v>356510</v>
      </c>
      <c r="AG30" s="268">
        <f t="shared" si="3"/>
        <v>14921</v>
      </c>
      <c r="AH30" s="268">
        <f t="shared" si="4"/>
        <v>11236</v>
      </c>
      <c r="AI30" s="268" t="s">
        <v>392</v>
      </c>
      <c r="AJ30" s="268" t="s">
        <v>392</v>
      </c>
      <c r="AK30" s="268"/>
      <c r="AL30" s="268">
        <f t="shared" si="5"/>
        <v>0</v>
      </c>
      <c r="AM30" s="268">
        <v>-1683</v>
      </c>
      <c r="AN30" s="268"/>
      <c r="AO30" s="268"/>
      <c r="AP30" s="268"/>
      <c r="AQ30" s="268"/>
      <c r="AR30" s="268"/>
      <c r="AS30" s="78">
        <v>-1704</v>
      </c>
      <c r="AT30" s="78">
        <v>2074</v>
      </c>
      <c r="AU30" s="78"/>
      <c r="AV30" s="78"/>
      <c r="AW30" s="78"/>
      <c r="AX30" s="78"/>
      <c r="AY30" s="78"/>
      <c r="AZ30" s="78">
        <v>-32002</v>
      </c>
      <c r="BA30" s="78"/>
      <c r="BB30" s="78"/>
      <c r="BC30" s="78"/>
      <c r="BD30" s="78"/>
      <c r="BE30" s="78"/>
      <c r="BF30" s="268"/>
      <c r="BG30" s="268"/>
      <c r="BH30" s="268"/>
      <c r="BI30" s="268"/>
      <c r="BJ30" s="268"/>
      <c r="BK30" s="78">
        <f t="shared" si="6"/>
        <v>-7158</v>
      </c>
      <c r="BL30" s="268" t="s">
        <v>392</v>
      </c>
      <c r="BM30" s="268" t="s">
        <v>392</v>
      </c>
      <c r="BN30" s="268" t="s">
        <v>392</v>
      </c>
      <c r="BO30" s="268"/>
      <c r="BP30" s="268">
        <v>11447</v>
      </c>
      <c r="BQ30" s="268">
        <v>14105</v>
      </c>
      <c r="BR30" s="78">
        <v>10223</v>
      </c>
      <c r="BS30" s="268"/>
      <c r="BT30" s="268"/>
      <c r="BU30" s="268">
        <v>217610</v>
      </c>
      <c r="BV30" s="268">
        <f t="shared" si="7"/>
        <v>-225175</v>
      </c>
      <c r="BW30" s="78">
        <v>-33315</v>
      </c>
      <c r="BX30" s="78">
        <v>-33315</v>
      </c>
      <c r="BY30" s="78">
        <v>-33315</v>
      </c>
      <c r="BZ30" s="78">
        <v>-33315</v>
      </c>
      <c r="CA30" s="78">
        <v>-33315</v>
      </c>
      <c r="CB30" s="78">
        <v>-58603</v>
      </c>
      <c r="CC30" s="268">
        <f t="shared" si="8"/>
        <v>3</v>
      </c>
      <c r="CD30" s="268">
        <v>9828</v>
      </c>
      <c r="CE30" s="268" t="s">
        <v>185</v>
      </c>
      <c r="CF30" s="268" t="s">
        <v>185</v>
      </c>
      <c r="CG30" s="268" t="s">
        <v>185</v>
      </c>
      <c r="CH30" s="268" t="s">
        <v>185</v>
      </c>
      <c r="CI30" s="268" t="s">
        <v>185</v>
      </c>
      <c r="CJ30" s="268" t="s">
        <v>185</v>
      </c>
      <c r="CK30" s="268">
        <f t="shared" si="9"/>
        <v>-249614</v>
      </c>
      <c r="CL30" s="78">
        <v>0</v>
      </c>
      <c r="CM30" s="78">
        <v>0</v>
      </c>
      <c r="CN30" s="78">
        <v>25</v>
      </c>
      <c r="CO30" s="78">
        <f t="shared" si="10"/>
        <v>25</v>
      </c>
    </row>
    <row r="31" spans="1:93">
      <c r="A31" s="110" t="s">
        <v>358</v>
      </c>
      <c r="B31" s="108">
        <v>2.0000000000000001E-4</v>
      </c>
      <c r="C31" s="108">
        <v>2.0000000000000001E-4</v>
      </c>
      <c r="D31" s="265">
        <f t="shared" si="0"/>
        <v>0</v>
      </c>
      <c r="E31" s="78">
        <v>281693</v>
      </c>
      <c r="F31" s="78">
        <v>-4198</v>
      </c>
      <c r="G31" s="78"/>
      <c r="H31" s="78">
        <v>13327</v>
      </c>
      <c r="I31" s="78">
        <v>10036</v>
      </c>
      <c r="J31" s="78"/>
      <c r="K31" s="78">
        <v>-11729</v>
      </c>
      <c r="L31" s="78">
        <v>14451</v>
      </c>
      <c r="M31" s="78"/>
      <c r="N31" s="78">
        <v>-17548</v>
      </c>
      <c r="O31" s="78">
        <f t="shared" si="1"/>
        <v>4339</v>
      </c>
      <c r="P31" s="78">
        <f t="shared" si="2"/>
        <v>286032</v>
      </c>
      <c r="AC31" s="270">
        <v>305161</v>
      </c>
      <c r="AD31" s="270">
        <v>268030</v>
      </c>
      <c r="AE31" s="270">
        <v>258330</v>
      </c>
      <c r="AF31" s="270">
        <v>318422</v>
      </c>
      <c r="AG31" s="268">
        <f t="shared" si="3"/>
        <v>13327</v>
      </c>
      <c r="AH31" s="268">
        <f t="shared" si="4"/>
        <v>10036</v>
      </c>
      <c r="AI31" s="268" t="s">
        <v>392</v>
      </c>
      <c r="AJ31" s="268" t="s">
        <v>392</v>
      </c>
      <c r="AK31" s="268"/>
      <c r="AL31" s="268">
        <f t="shared" si="5"/>
        <v>0</v>
      </c>
      <c r="AM31" s="268">
        <v>-1504</v>
      </c>
      <c r="AN31" s="268"/>
      <c r="AO31" s="268"/>
      <c r="AP31" s="268"/>
      <c r="AQ31" s="268"/>
      <c r="AR31" s="268"/>
      <c r="AS31" s="78">
        <v>-1522</v>
      </c>
      <c r="AT31" s="78">
        <v>1853</v>
      </c>
      <c r="AU31" s="78"/>
      <c r="AV31" s="78"/>
      <c r="AW31" s="78"/>
      <c r="AX31" s="78"/>
      <c r="AY31" s="78"/>
      <c r="AZ31" s="78">
        <v>-560</v>
      </c>
      <c r="BA31" s="78"/>
      <c r="BB31" s="78"/>
      <c r="BC31" s="78"/>
      <c r="BD31" s="78"/>
      <c r="BE31" s="78"/>
      <c r="BF31" s="268"/>
      <c r="BG31" s="268"/>
      <c r="BH31" s="268"/>
      <c r="BI31" s="268"/>
      <c r="BJ31" s="268"/>
      <c r="BK31" s="78">
        <f t="shared" si="6"/>
        <v>21630</v>
      </c>
      <c r="BL31" s="268" t="s">
        <v>392</v>
      </c>
      <c r="BM31" s="268" t="s">
        <v>392</v>
      </c>
      <c r="BN31" s="268" t="s">
        <v>392</v>
      </c>
      <c r="BO31" s="268"/>
      <c r="BP31" s="268">
        <v>10224</v>
      </c>
      <c r="BQ31" s="268">
        <v>12598</v>
      </c>
      <c r="BR31" s="78">
        <v>9131</v>
      </c>
      <c r="BS31" s="268"/>
      <c r="BT31" s="268"/>
      <c r="BU31" s="268">
        <v>3810</v>
      </c>
      <c r="BV31" s="268">
        <f t="shared" si="7"/>
        <v>-10567</v>
      </c>
      <c r="BW31" s="78">
        <v>-1734</v>
      </c>
      <c r="BX31" s="78">
        <v>-1734</v>
      </c>
      <c r="BY31" s="78">
        <v>-1734</v>
      </c>
      <c r="BZ31" s="78">
        <v>-1734</v>
      </c>
      <c r="CA31" s="78">
        <v>-1734</v>
      </c>
      <c r="CB31" s="78">
        <v>-1896</v>
      </c>
      <c r="CC31" s="268">
        <f t="shared" si="8"/>
        <v>-1</v>
      </c>
      <c r="CD31" s="268">
        <v>170</v>
      </c>
      <c r="CE31" s="268" t="s">
        <v>185</v>
      </c>
      <c r="CF31" s="268" t="s">
        <v>185</v>
      </c>
      <c r="CG31" s="268" t="s">
        <v>185</v>
      </c>
      <c r="CH31" s="268" t="s">
        <v>185</v>
      </c>
      <c r="CI31" s="268" t="s">
        <v>185</v>
      </c>
      <c r="CJ31" s="268" t="s">
        <v>185</v>
      </c>
      <c r="CK31" s="268">
        <f t="shared" si="9"/>
        <v>-4368</v>
      </c>
      <c r="CL31" s="78">
        <v>0</v>
      </c>
      <c r="CM31" s="78">
        <v>0</v>
      </c>
      <c r="CN31" s="78">
        <v>17</v>
      </c>
      <c r="CO31" s="78">
        <f t="shared" si="10"/>
        <v>17</v>
      </c>
    </row>
    <row r="32" spans="1:93">
      <c r="A32" s="110" t="s">
        <v>359</v>
      </c>
      <c r="B32" s="108">
        <v>4.0000000000000002E-4</v>
      </c>
      <c r="C32" s="108">
        <v>2.9999999999999997E-4</v>
      </c>
      <c r="D32" s="265">
        <f t="shared" si="0"/>
        <v>-1.0000000000000005E-4</v>
      </c>
      <c r="E32" s="78">
        <v>504771</v>
      </c>
      <c r="F32" s="78">
        <v>-113756</v>
      </c>
      <c r="G32" s="78"/>
      <c r="H32" s="78">
        <v>18434</v>
      </c>
      <c r="I32" s="78">
        <v>13882</v>
      </c>
      <c r="J32" s="78"/>
      <c r="K32" s="78">
        <v>-16222</v>
      </c>
      <c r="L32" s="78">
        <v>19989</v>
      </c>
      <c r="M32" s="78"/>
      <c r="N32" s="78">
        <v>-31445</v>
      </c>
      <c r="O32" s="78">
        <f t="shared" si="1"/>
        <v>-109118</v>
      </c>
      <c r="P32" s="78">
        <f t="shared" si="2"/>
        <v>395653</v>
      </c>
      <c r="AC32" s="270">
        <v>422114</v>
      </c>
      <c r="AD32" s="270">
        <v>370752</v>
      </c>
      <c r="AE32" s="270">
        <v>357334</v>
      </c>
      <c r="AF32" s="270">
        <v>440457</v>
      </c>
      <c r="AG32" s="268">
        <f t="shared" si="3"/>
        <v>18434</v>
      </c>
      <c r="AH32" s="268">
        <f t="shared" si="4"/>
        <v>13882</v>
      </c>
      <c r="AI32" s="268" t="s">
        <v>392</v>
      </c>
      <c r="AJ32" s="268" t="s">
        <v>392</v>
      </c>
      <c r="AK32" s="268"/>
      <c r="AL32" s="268">
        <f t="shared" si="5"/>
        <v>0</v>
      </c>
      <c r="AM32" s="268">
        <v>-2080</v>
      </c>
      <c r="AN32" s="268"/>
      <c r="AO32" s="268"/>
      <c r="AP32" s="268"/>
      <c r="AQ32" s="268"/>
      <c r="AR32" s="268"/>
      <c r="AS32" s="78">
        <v>-2105</v>
      </c>
      <c r="AT32" s="78">
        <v>2563</v>
      </c>
      <c r="AU32" s="78"/>
      <c r="AV32" s="78"/>
      <c r="AW32" s="78"/>
      <c r="AX32" s="78"/>
      <c r="AY32" s="78"/>
      <c r="AZ32" s="78">
        <v>-15182</v>
      </c>
      <c r="BA32" s="78"/>
      <c r="BB32" s="78"/>
      <c r="BC32" s="78"/>
      <c r="BD32" s="78"/>
      <c r="BE32" s="78"/>
      <c r="BF32" s="268"/>
      <c r="BG32" s="268"/>
      <c r="BH32" s="268"/>
      <c r="BI32" s="268"/>
      <c r="BJ32" s="268"/>
      <c r="BK32" s="78">
        <f t="shared" si="6"/>
        <v>15512</v>
      </c>
      <c r="BL32" s="268" t="s">
        <v>392</v>
      </c>
      <c r="BM32" s="268" t="s">
        <v>392</v>
      </c>
      <c r="BN32" s="268" t="s">
        <v>392</v>
      </c>
      <c r="BO32" s="268"/>
      <c r="BP32" s="268">
        <v>14143</v>
      </c>
      <c r="BQ32" s="268">
        <v>17427</v>
      </c>
      <c r="BR32" s="78">
        <v>12630</v>
      </c>
      <c r="BS32" s="268"/>
      <c r="BT32" s="268"/>
      <c r="BU32" s="268">
        <v>103236</v>
      </c>
      <c r="BV32" s="268">
        <f t="shared" si="7"/>
        <v>-112582</v>
      </c>
      <c r="BW32" s="78">
        <v>-16804</v>
      </c>
      <c r="BX32" s="78">
        <v>-16804</v>
      </c>
      <c r="BY32" s="78">
        <v>-16804</v>
      </c>
      <c r="BZ32" s="78">
        <v>-16804</v>
      </c>
      <c r="CA32" s="78">
        <v>-16804</v>
      </c>
      <c r="CB32" s="78">
        <v>-28562</v>
      </c>
      <c r="CC32" s="268">
        <f t="shared" si="8"/>
        <v>0</v>
      </c>
      <c r="CD32" s="268">
        <v>4662</v>
      </c>
      <c r="CE32" s="268" t="s">
        <v>185</v>
      </c>
      <c r="CF32" s="268" t="s">
        <v>185</v>
      </c>
      <c r="CG32" s="268" t="s">
        <v>185</v>
      </c>
      <c r="CH32" s="268" t="s">
        <v>185</v>
      </c>
      <c r="CI32" s="268" t="s">
        <v>185</v>
      </c>
      <c r="CJ32" s="268" t="s">
        <v>185</v>
      </c>
      <c r="CK32" s="268">
        <f t="shared" si="9"/>
        <v>-118418</v>
      </c>
      <c r="CL32" s="78">
        <v>0</v>
      </c>
      <c r="CM32" s="78">
        <v>1</v>
      </c>
      <c r="CN32" s="78">
        <v>21</v>
      </c>
      <c r="CO32" s="78">
        <f t="shared" si="10"/>
        <v>22</v>
      </c>
    </row>
    <row r="33" spans="1:93">
      <c r="A33" s="110" t="s">
        <v>360</v>
      </c>
      <c r="B33" s="108">
        <v>2.9999999999999997E-4</v>
      </c>
      <c r="C33" s="108">
        <v>2.0000000000000001E-4</v>
      </c>
      <c r="D33" s="265">
        <f t="shared" si="0"/>
        <v>-9.9999999999999964E-5</v>
      </c>
      <c r="E33" s="78">
        <v>462050</v>
      </c>
      <c r="F33" s="78">
        <v>-217568</v>
      </c>
      <c r="G33" s="78"/>
      <c r="H33" s="78">
        <v>11058</v>
      </c>
      <c r="I33" s="78">
        <v>8328</v>
      </c>
      <c r="J33" s="78"/>
      <c r="K33" s="78">
        <v>-9731</v>
      </c>
      <c r="L33" s="78">
        <v>11991</v>
      </c>
      <c r="M33" s="78"/>
      <c r="N33" s="78">
        <v>-28784</v>
      </c>
      <c r="O33" s="78">
        <f t="shared" si="1"/>
        <v>-224706</v>
      </c>
      <c r="P33" s="78">
        <f t="shared" si="2"/>
        <v>237344</v>
      </c>
      <c r="AC33" s="270">
        <v>253217</v>
      </c>
      <c r="AD33" s="270">
        <v>222406</v>
      </c>
      <c r="AE33" s="270">
        <v>214357</v>
      </c>
      <c r="AF33" s="270">
        <v>264221</v>
      </c>
      <c r="AG33" s="268">
        <f t="shared" si="3"/>
        <v>11058</v>
      </c>
      <c r="AH33" s="268">
        <f t="shared" si="4"/>
        <v>8328</v>
      </c>
      <c r="AI33" s="268" t="s">
        <v>392</v>
      </c>
      <c r="AJ33" s="268" t="s">
        <v>392</v>
      </c>
      <c r="AK33" s="268"/>
      <c r="AL33" s="268">
        <f t="shared" si="5"/>
        <v>0</v>
      </c>
      <c r="AM33" s="268">
        <v>-1248</v>
      </c>
      <c r="AN33" s="268"/>
      <c r="AO33" s="268"/>
      <c r="AP33" s="268"/>
      <c r="AQ33" s="268"/>
      <c r="AR33" s="268"/>
      <c r="AS33" s="78">
        <v>-1263</v>
      </c>
      <c r="AT33" s="78">
        <v>1537</v>
      </c>
      <c r="AU33" s="78"/>
      <c r="AV33" s="78"/>
      <c r="AW33" s="78"/>
      <c r="AX33" s="78"/>
      <c r="AY33" s="78"/>
      <c r="AZ33" s="78">
        <v>-29036</v>
      </c>
      <c r="BA33" s="78"/>
      <c r="BB33" s="78"/>
      <c r="BC33" s="78"/>
      <c r="BD33" s="78"/>
      <c r="BE33" s="78"/>
      <c r="BF33" s="268"/>
      <c r="BG33" s="268"/>
      <c r="BH33" s="268"/>
      <c r="BI33" s="268"/>
      <c r="BJ33" s="268"/>
      <c r="BK33" s="78">
        <f t="shared" si="6"/>
        <v>-10624</v>
      </c>
      <c r="BL33" s="268" t="s">
        <v>392</v>
      </c>
      <c r="BM33" s="268" t="s">
        <v>392</v>
      </c>
      <c r="BN33" s="268" t="s">
        <v>392</v>
      </c>
      <c r="BO33" s="268"/>
      <c r="BP33" s="268">
        <v>8484</v>
      </c>
      <c r="BQ33" s="268">
        <v>10454</v>
      </c>
      <c r="BR33" s="78">
        <v>7576</v>
      </c>
      <c r="BS33" s="268"/>
      <c r="BT33" s="268"/>
      <c r="BU33" s="268">
        <v>197447</v>
      </c>
      <c r="BV33" s="268">
        <f t="shared" si="7"/>
        <v>-203053</v>
      </c>
      <c r="BW33" s="78">
        <v>-30011</v>
      </c>
      <c r="BX33" s="78">
        <v>-30011</v>
      </c>
      <c r="BY33" s="78">
        <v>-30011</v>
      </c>
      <c r="BZ33" s="78">
        <v>-30011</v>
      </c>
      <c r="CA33" s="78">
        <v>-30011</v>
      </c>
      <c r="CB33" s="78">
        <v>-52997</v>
      </c>
      <c r="CC33" s="268">
        <f t="shared" si="8"/>
        <v>-1</v>
      </c>
      <c r="CD33" s="268">
        <v>8914</v>
      </c>
      <c r="CE33" s="268" t="s">
        <v>185</v>
      </c>
      <c r="CF33" s="268" t="s">
        <v>185</v>
      </c>
      <c r="CG33" s="268" t="s">
        <v>185</v>
      </c>
      <c r="CH33" s="268" t="s">
        <v>185</v>
      </c>
      <c r="CI33" s="268" t="s">
        <v>185</v>
      </c>
      <c r="CJ33" s="268" t="s">
        <v>185</v>
      </c>
      <c r="CK33" s="268">
        <f t="shared" si="9"/>
        <v>-226482</v>
      </c>
      <c r="CL33" s="78">
        <v>0</v>
      </c>
      <c r="CM33" s="78">
        <v>0</v>
      </c>
      <c r="CN33" s="78">
        <v>17</v>
      </c>
      <c r="CO33" s="78">
        <f t="shared" si="10"/>
        <v>17</v>
      </c>
    </row>
    <row r="34" spans="1:93">
      <c r="A34" s="110" t="s">
        <v>361</v>
      </c>
      <c r="B34" s="108">
        <v>2.0000000000000001E-4</v>
      </c>
      <c r="C34" s="108">
        <v>2.0000000000000001E-4</v>
      </c>
      <c r="D34" s="265">
        <f t="shared" si="0"/>
        <v>0</v>
      </c>
      <c r="E34" s="78">
        <v>310821</v>
      </c>
      <c r="F34" s="78">
        <v>-100714</v>
      </c>
      <c r="G34" s="78"/>
      <c r="H34" s="78">
        <v>9779</v>
      </c>
      <c r="I34" s="78">
        <v>7364</v>
      </c>
      <c r="J34" s="78"/>
      <c r="K34" s="78">
        <v>-8606</v>
      </c>
      <c r="L34" s="78">
        <v>10604</v>
      </c>
      <c r="M34" s="78"/>
      <c r="N34" s="78">
        <v>-19363</v>
      </c>
      <c r="O34" s="78">
        <f t="shared" si="1"/>
        <v>-100936</v>
      </c>
      <c r="P34" s="78">
        <f t="shared" si="2"/>
        <v>209885</v>
      </c>
      <c r="AC34" s="270">
        <v>223922</v>
      </c>
      <c r="AD34" s="270">
        <v>196675</v>
      </c>
      <c r="AE34" s="270">
        <v>189557</v>
      </c>
      <c r="AF34" s="270">
        <v>233653</v>
      </c>
      <c r="AG34" s="268">
        <f t="shared" si="3"/>
        <v>9779</v>
      </c>
      <c r="AH34" s="268">
        <f t="shared" si="4"/>
        <v>7364</v>
      </c>
      <c r="AI34" s="268" t="s">
        <v>392</v>
      </c>
      <c r="AJ34" s="268" t="s">
        <v>392</v>
      </c>
      <c r="AK34" s="268"/>
      <c r="AL34" s="268">
        <f t="shared" si="5"/>
        <v>0</v>
      </c>
      <c r="AM34" s="268">
        <v>-1103</v>
      </c>
      <c r="AN34" s="268"/>
      <c r="AO34" s="268"/>
      <c r="AP34" s="268"/>
      <c r="AQ34" s="268"/>
      <c r="AR34" s="268"/>
      <c r="AS34" s="78">
        <v>-1117</v>
      </c>
      <c r="AT34" s="78">
        <v>1359</v>
      </c>
      <c r="AU34" s="78"/>
      <c r="AV34" s="78"/>
      <c r="AW34" s="78"/>
      <c r="AX34" s="78"/>
      <c r="AY34" s="78"/>
      <c r="AZ34" s="78">
        <v>-13441</v>
      </c>
      <c r="BA34" s="78"/>
      <c r="BB34" s="78"/>
      <c r="BC34" s="78"/>
      <c r="BD34" s="78"/>
      <c r="BE34" s="78"/>
      <c r="BF34" s="268"/>
      <c r="BG34" s="268"/>
      <c r="BH34" s="268"/>
      <c r="BI34" s="268"/>
      <c r="BJ34" s="268"/>
      <c r="BK34" s="78">
        <f t="shared" si="6"/>
        <v>2841</v>
      </c>
      <c r="BL34" s="268" t="s">
        <v>392</v>
      </c>
      <c r="BM34" s="268" t="s">
        <v>392</v>
      </c>
      <c r="BN34" s="268" t="s">
        <v>392</v>
      </c>
      <c r="BO34" s="268"/>
      <c r="BP34" s="268">
        <v>7502</v>
      </c>
      <c r="BQ34" s="268">
        <v>9244</v>
      </c>
      <c r="BR34" s="78">
        <v>6700</v>
      </c>
      <c r="BS34" s="268"/>
      <c r="BT34" s="268"/>
      <c r="BU34" s="268">
        <v>91400</v>
      </c>
      <c r="BV34" s="268">
        <f t="shared" si="7"/>
        <v>-96358</v>
      </c>
      <c r="BW34" s="78">
        <v>-14303</v>
      </c>
      <c r="BX34" s="78">
        <v>-14303</v>
      </c>
      <c r="BY34" s="78">
        <v>-14303</v>
      </c>
      <c r="BZ34" s="78">
        <v>-14303</v>
      </c>
      <c r="CA34" s="78">
        <v>-14303</v>
      </c>
      <c r="CB34" s="78">
        <v>-24843</v>
      </c>
      <c r="CC34" s="268">
        <f t="shared" si="8"/>
        <v>0</v>
      </c>
      <c r="CD34" s="268">
        <v>4126</v>
      </c>
      <c r="CE34" s="268" t="s">
        <v>185</v>
      </c>
      <c r="CF34" s="268" t="s">
        <v>185</v>
      </c>
      <c r="CG34" s="268" t="s">
        <v>185</v>
      </c>
      <c r="CH34" s="268" t="s">
        <v>185</v>
      </c>
      <c r="CI34" s="268" t="s">
        <v>185</v>
      </c>
      <c r="CJ34" s="268" t="s">
        <v>185</v>
      </c>
      <c r="CK34" s="268">
        <f t="shared" si="9"/>
        <v>-104840</v>
      </c>
      <c r="CL34" s="78">
        <v>1</v>
      </c>
      <c r="CM34" s="78">
        <v>0</v>
      </c>
      <c r="CN34" s="78">
        <v>15</v>
      </c>
      <c r="CO34" s="78">
        <f t="shared" si="10"/>
        <v>16</v>
      </c>
    </row>
    <row r="35" spans="1:93">
      <c r="A35" s="110" t="s">
        <v>362</v>
      </c>
      <c r="B35" s="108">
        <v>5.9999999999999995E-4</v>
      </c>
      <c r="C35" s="108">
        <v>5.0000000000000001E-4</v>
      </c>
      <c r="D35" s="265">
        <f t="shared" si="0"/>
        <v>-9.9999999999999937E-5</v>
      </c>
      <c r="E35" s="78">
        <v>821579</v>
      </c>
      <c r="F35" s="78">
        <v>-139895</v>
      </c>
      <c r="G35" s="78"/>
      <c r="H35" s="78">
        <v>32324</v>
      </c>
      <c r="I35" s="78">
        <v>24342</v>
      </c>
      <c r="J35" s="78"/>
      <c r="K35" s="78">
        <v>-28446</v>
      </c>
      <c r="L35" s="78">
        <v>35051</v>
      </c>
      <c r="M35" s="78"/>
      <c r="N35" s="78">
        <v>-51181</v>
      </c>
      <c r="O35" s="78">
        <f t="shared" si="1"/>
        <v>-127805</v>
      </c>
      <c r="P35" s="78">
        <f t="shared" si="2"/>
        <v>693774</v>
      </c>
      <c r="AC35" s="270">
        <v>740172</v>
      </c>
      <c r="AD35" s="270">
        <v>650110</v>
      </c>
      <c r="AE35" s="270">
        <v>626581</v>
      </c>
      <c r="AF35" s="270">
        <v>772338</v>
      </c>
      <c r="AG35" s="268">
        <f t="shared" si="3"/>
        <v>32324</v>
      </c>
      <c r="AH35" s="268">
        <f t="shared" si="4"/>
        <v>24342</v>
      </c>
      <c r="AI35" s="268" t="s">
        <v>392</v>
      </c>
      <c r="AJ35" s="268" t="s">
        <v>392</v>
      </c>
      <c r="AK35" s="268"/>
      <c r="AL35" s="268">
        <f t="shared" si="5"/>
        <v>0</v>
      </c>
      <c r="AM35" s="268">
        <v>-3647</v>
      </c>
      <c r="AN35" s="268"/>
      <c r="AO35" s="268"/>
      <c r="AP35" s="268"/>
      <c r="AQ35" s="268"/>
      <c r="AR35" s="268"/>
      <c r="AS35" s="78">
        <v>-3691</v>
      </c>
      <c r="AT35" s="78">
        <v>4494</v>
      </c>
      <c r="AU35" s="78"/>
      <c r="AV35" s="78"/>
      <c r="AW35" s="78"/>
      <c r="AX35" s="78"/>
      <c r="AY35" s="78"/>
      <c r="AZ35" s="78">
        <v>-18670</v>
      </c>
      <c r="BA35" s="78"/>
      <c r="BB35" s="78"/>
      <c r="BC35" s="78"/>
      <c r="BD35" s="78"/>
      <c r="BE35" s="78"/>
      <c r="BF35" s="268"/>
      <c r="BG35" s="268"/>
      <c r="BH35" s="268"/>
      <c r="BI35" s="268"/>
      <c r="BJ35" s="268"/>
      <c r="BK35" s="78">
        <f t="shared" si="6"/>
        <v>35152</v>
      </c>
      <c r="BL35" s="268" t="s">
        <v>392</v>
      </c>
      <c r="BM35" s="268" t="s">
        <v>392</v>
      </c>
      <c r="BN35" s="268" t="s">
        <v>392</v>
      </c>
      <c r="BO35" s="268"/>
      <c r="BP35" s="268">
        <v>24799</v>
      </c>
      <c r="BQ35" s="268">
        <v>30557</v>
      </c>
      <c r="BR35" s="78">
        <v>22147</v>
      </c>
      <c r="BS35" s="268"/>
      <c r="BT35" s="268"/>
      <c r="BU35" s="268">
        <v>126957</v>
      </c>
      <c r="BV35" s="268">
        <f t="shared" si="7"/>
        <v>-143346</v>
      </c>
      <c r="BW35" s="78">
        <v>-21515</v>
      </c>
      <c r="BX35" s="78">
        <v>-21515</v>
      </c>
      <c r="BY35" s="78">
        <v>-21515</v>
      </c>
      <c r="BZ35" s="78">
        <v>-21515</v>
      </c>
      <c r="CA35" s="78">
        <v>-21515</v>
      </c>
      <c r="CB35" s="78">
        <v>-35769</v>
      </c>
      <c r="CC35" s="268">
        <f t="shared" si="8"/>
        <v>-2</v>
      </c>
      <c r="CD35" s="268">
        <v>5732</v>
      </c>
      <c r="CE35" s="268" t="s">
        <v>185</v>
      </c>
      <c r="CF35" s="268" t="s">
        <v>185</v>
      </c>
      <c r="CG35" s="268" t="s">
        <v>185</v>
      </c>
      <c r="CH35" s="268" t="s">
        <v>185</v>
      </c>
      <c r="CI35" s="268" t="s">
        <v>185</v>
      </c>
      <c r="CJ35" s="268" t="s">
        <v>185</v>
      </c>
      <c r="CK35" s="268">
        <f t="shared" si="9"/>
        <v>-145627</v>
      </c>
      <c r="CL35" s="78">
        <v>0</v>
      </c>
      <c r="CM35" s="78">
        <v>0</v>
      </c>
      <c r="CN35" s="78">
        <v>37</v>
      </c>
      <c r="CO35" s="78">
        <f t="shared" si="10"/>
        <v>37</v>
      </c>
    </row>
    <row r="36" spans="1:93">
      <c r="A36" s="110" t="s">
        <v>363</v>
      </c>
      <c r="B36" s="108">
        <v>6.9999999999999999E-4</v>
      </c>
      <c r="C36" s="108">
        <v>4.0000000000000002E-4</v>
      </c>
      <c r="D36" s="265">
        <f t="shared" si="0"/>
        <v>-2.9999999999999997E-4</v>
      </c>
      <c r="E36" s="78">
        <v>880414</v>
      </c>
      <c r="F36" s="78">
        <v>-345737</v>
      </c>
      <c r="G36" s="78"/>
      <c r="H36" s="78">
        <v>24600</v>
      </c>
      <c r="I36" s="78">
        <v>18525</v>
      </c>
      <c r="J36" s="78"/>
      <c r="K36" s="78">
        <v>-21649</v>
      </c>
      <c r="L36" s="78">
        <v>26675</v>
      </c>
      <c r="M36" s="78"/>
      <c r="N36" s="78">
        <v>-54846</v>
      </c>
      <c r="O36" s="78">
        <f t="shared" si="1"/>
        <v>-352432</v>
      </c>
      <c r="P36" s="78">
        <f t="shared" si="2"/>
        <v>527982</v>
      </c>
      <c r="AC36" s="270">
        <v>563292</v>
      </c>
      <c r="AD36" s="270">
        <v>494752</v>
      </c>
      <c r="AE36" s="270">
        <v>476847</v>
      </c>
      <c r="AF36" s="270">
        <v>587771</v>
      </c>
      <c r="AG36" s="268">
        <f t="shared" si="3"/>
        <v>24600</v>
      </c>
      <c r="AH36" s="268">
        <f t="shared" si="4"/>
        <v>18525</v>
      </c>
      <c r="AI36" s="268" t="s">
        <v>392</v>
      </c>
      <c r="AJ36" s="268" t="s">
        <v>392</v>
      </c>
      <c r="AK36" s="268"/>
      <c r="AL36" s="268">
        <f t="shared" si="5"/>
        <v>0</v>
      </c>
      <c r="AM36" s="268">
        <v>-2776</v>
      </c>
      <c r="AN36" s="268"/>
      <c r="AO36" s="268"/>
      <c r="AP36" s="268"/>
      <c r="AQ36" s="268"/>
      <c r="AR36" s="268"/>
      <c r="AS36" s="78">
        <v>-2809</v>
      </c>
      <c r="AT36" s="78">
        <v>3420</v>
      </c>
      <c r="AU36" s="78"/>
      <c r="AV36" s="78"/>
      <c r="AW36" s="78"/>
      <c r="AX36" s="78"/>
      <c r="AY36" s="78"/>
      <c r="AZ36" s="78">
        <v>-46142</v>
      </c>
      <c r="BA36" s="78"/>
      <c r="BB36" s="78"/>
      <c r="BC36" s="78"/>
      <c r="BD36" s="78"/>
      <c r="BE36" s="78"/>
      <c r="BF36" s="268"/>
      <c r="BG36" s="268"/>
      <c r="BH36" s="268"/>
      <c r="BI36" s="268"/>
      <c r="BJ36" s="268"/>
      <c r="BK36" s="78">
        <f t="shared" si="6"/>
        <v>-5182</v>
      </c>
      <c r="BL36" s="268" t="s">
        <v>392</v>
      </c>
      <c r="BM36" s="268" t="s">
        <v>392</v>
      </c>
      <c r="BN36" s="268" t="s">
        <v>392</v>
      </c>
      <c r="BO36" s="268"/>
      <c r="BP36" s="268">
        <v>18873</v>
      </c>
      <c r="BQ36" s="268">
        <v>23255</v>
      </c>
      <c r="BR36" s="78">
        <v>16854</v>
      </c>
      <c r="BS36" s="268"/>
      <c r="BT36" s="268"/>
      <c r="BU36" s="268">
        <v>313763</v>
      </c>
      <c r="BV36" s="268">
        <f t="shared" si="7"/>
        <v>-326235</v>
      </c>
      <c r="BW36" s="78">
        <v>-48306</v>
      </c>
      <c r="BX36" s="78">
        <v>-48306</v>
      </c>
      <c r="BY36" s="78">
        <v>-48306</v>
      </c>
      <c r="BZ36" s="78">
        <v>-48306</v>
      </c>
      <c r="CA36" s="78">
        <v>-48306</v>
      </c>
      <c r="CB36" s="78">
        <v>-84706</v>
      </c>
      <c r="CC36" s="268">
        <f t="shared" si="8"/>
        <v>1</v>
      </c>
      <c r="CD36" s="268">
        <v>14168</v>
      </c>
      <c r="CE36" s="268" t="s">
        <v>185</v>
      </c>
      <c r="CF36" s="268" t="s">
        <v>185</v>
      </c>
      <c r="CG36" s="268" t="s">
        <v>185</v>
      </c>
      <c r="CH36" s="268" t="s">
        <v>185</v>
      </c>
      <c r="CI36" s="268" t="s">
        <v>185</v>
      </c>
      <c r="CJ36" s="268" t="s">
        <v>185</v>
      </c>
      <c r="CK36" s="268">
        <f t="shared" si="9"/>
        <v>-359905</v>
      </c>
      <c r="CL36" s="78">
        <v>0</v>
      </c>
      <c r="CM36" s="78">
        <v>0</v>
      </c>
      <c r="CN36" s="78">
        <v>46</v>
      </c>
      <c r="CO36" s="78">
        <f t="shared" si="10"/>
        <v>46</v>
      </c>
    </row>
    <row r="37" spans="1:93">
      <c r="A37" s="110" t="s">
        <v>364</v>
      </c>
      <c r="B37" s="108">
        <v>5.0000000000000001E-4</v>
      </c>
      <c r="C37" s="108">
        <v>2.9999999999999997E-4</v>
      </c>
      <c r="D37" s="265">
        <f t="shared" si="0"/>
        <v>-2.0000000000000004E-4</v>
      </c>
      <c r="E37" s="78">
        <v>669361</v>
      </c>
      <c r="F37" s="78">
        <v>-302023</v>
      </c>
      <c r="G37" s="78"/>
      <c r="H37" s="78">
        <v>16695</v>
      </c>
      <c r="I37" s="78">
        <v>12572</v>
      </c>
      <c r="J37" s="78"/>
      <c r="K37" s="78">
        <v>-14692</v>
      </c>
      <c r="L37" s="78">
        <v>18103</v>
      </c>
      <c r="M37" s="78"/>
      <c r="N37" s="78">
        <v>-41699</v>
      </c>
      <c r="O37" s="78">
        <f t="shared" si="1"/>
        <v>-311044</v>
      </c>
      <c r="P37" s="78">
        <f t="shared" si="2"/>
        <v>358317</v>
      </c>
      <c r="AC37" s="270">
        <v>382281</v>
      </c>
      <c r="AD37" s="270">
        <v>335765</v>
      </c>
      <c r="AE37" s="270">
        <v>323614</v>
      </c>
      <c r="AF37" s="270">
        <v>398893</v>
      </c>
      <c r="AG37" s="268">
        <f t="shared" si="3"/>
        <v>16695</v>
      </c>
      <c r="AH37" s="268">
        <f t="shared" si="4"/>
        <v>12572</v>
      </c>
      <c r="AI37" s="268" t="s">
        <v>392</v>
      </c>
      <c r="AJ37" s="268" t="s">
        <v>392</v>
      </c>
      <c r="AK37" s="268"/>
      <c r="AL37" s="268">
        <f t="shared" si="5"/>
        <v>0</v>
      </c>
      <c r="AM37" s="268">
        <v>-1884</v>
      </c>
      <c r="AN37" s="268"/>
      <c r="AO37" s="268"/>
      <c r="AP37" s="268"/>
      <c r="AQ37" s="268"/>
      <c r="AR37" s="268"/>
      <c r="AS37" s="78">
        <v>-1906</v>
      </c>
      <c r="AT37" s="78">
        <v>2321</v>
      </c>
      <c r="AU37" s="78"/>
      <c r="AV37" s="78"/>
      <c r="AW37" s="78"/>
      <c r="AX37" s="78"/>
      <c r="AY37" s="78"/>
      <c r="AZ37" s="78">
        <v>-40307</v>
      </c>
      <c r="BA37" s="78"/>
      <c r="BB37" s="78"/>
      <c r="BC37" s="78"/>
      <c r="BD37" s="78"/>
      <c r="BE37" s="78"/>
      <c r="BF37" s="268"/>
      <c r="BG37" s="268"/>
      <c r="BH37" s="268"/>
      <c r="BI37" s="268"/>
      <c r="BJ37" s="268"/>
      <c r="BK37" s="78">
        <f t="shared" si="6"/>
        <v>-12509</v>
      </c>
      <c r="BL37" s="268" t="s">
        <v>392</v>
      </c>
      <c r="BM37" s="268" t="s">
        <v>392</v>
      </c>
      <c r="BN37" s="268" t="s">
        <v>392</v>
      </c>
      <c r="BO37" s="268"/>
      <c r="BP37" s="268">
        <v>12808</v>
      </c>
      <c r="BQ37" s="268">
        <v>15782</v>
      </c>
      <c r="BR37" s="78">
        <v>11438</v>
      </c>
      <c r="BS37" s="268"/>
      <c r="BT37" s="268"/>
      <c r="BU37" s="268">
        <v>274092</v>
      </c>
      <c r="BV37" s="268">
        <f t="shared" si="7"/>
        <v>-282556</v>
      </c>
      <c r="BW37" s="78">
        <v>-41777</v>
      </c>
      <c r="BX37" s="78">
        <v>-41777</v>
      </c>
      <c r="BY37" s="78">
        <v>-41777</v>
      </c>
      <c r="BZ37" s="78">
        <v>-41777</v>
      </c>
      <c r="CA37" s="78">
        <v>-41777</v>
      </c>
      <c r="CB37" s="78">
        <v>-73667</v>
      </c>
      <c r="CC37" s="268">
        <f t="shared" si="8"/>
        <v>-4</v>
      </c>
      <c r="CD37" s="268">
        <v>12375</v>
      </c>
      <c r="CE37" s="268" t="s">
        <v>185</v>
      </c>
      <c r="CF37" s="268" t="s">
        <v>185</v>
      </c>
      <c r="CG37" s="268" t="s">
        <v>185</v>
      </c>
      <c r="CH37" s="268" t="s">
        <v>185</v>
      </c>
      <c r="CI37" s="268" t="s">
        <v>185</v>
      </c>
      <c r="CJ37" s="268" t="s">
        <v>185</v>
      </c>
      <c r="CK37" s="268">
        <f t="shared" si="9"/>
        <v>-314398</v>
      </c>
      <c r="CL37" s="78">
        <v>0</v>
      </c>
      <c r="CM37" s="78">
        <v>0</v>
      </c>
      <c r="CN37" s="78">
        <v>18</v>
      </c>
      <c r="CO37" s="78">
        <f t="shared" si="10"/>
        <v>18</v>
      </c>
    </row>
    <row r="38" spans="1:93">
      <c r="A38" s="110" t="s">
        <v>365</v>
      </c>
      <c r="B38" s="108">
        <v>2.0000000000000001E-4</v>
      </c>
      <c r="C38" s="108">
        <v>2.0000000000000001E-4</v>
      </c>
      <c r="D38" s="265">
        <f t="shared" si="0"/>
        <v>0</v>
      </c>
      <c r="E38" s="78">
        <v>279355</v>
      </c>
      <c r="F38" s="78">
        <v>-10937</v>
      </c>
      <c r="G38" s="78"/>
      <c r="H38" s="78">
        <v>12869</v>
      </c>
      <c r="I38" s="78">
        <v>9691</v>
      </c>
      <c r="J38" s="78"/>
      <c r="K38" s="78">
        <v>-11325</v>
      </c>
      <c r="L38" s="78">
        <v>13955</v>
      </c>
      <c r="M38" s="78"/>
      <c r="N38" s="78">
        <v>-17403</v>
      </c>
      <c r="O38" s="78">
        <f t="shared" si="1"/>
        <v>-3150</v>
      </c>
      <c r="P38" s="78">
        <f t="shared" si="2"/>
        <v>276205</v>
      </c>
      <c r="AC38" s="270">
        <v>294677</v>
      </c>
      <c r="AD38" s="270">
        <v>258821</v>
      </c>
      <c r="AE38" s="270">
        <v>249454</v>
      </c>
      <c r="AF38" s="270">
        <v>307483</v>
      </c>
      <c r="AG38" s="268">
        <f t="shared" si="3"/>
        <v>12869</v>
      </c>
      <c r="AH38" s="268">
        <f t="shared" si="4"/>
        <v>9691</v>
      </c>
      <c r="AI38" s="268" t="s">
        <v>392</v>
      </c>
      <c r="AJ38" s="268" t="s">
        <v>392</v>
      </c>
      <c r="AK38" s="268"/>
      <c r="AL38" s="268">
        <f t="shared" si="5"/>
        <v>0</v>
      </c>
      <c r="AM38" s="268">
        <v>-1452</v>
      </c>
      <c r="AN38" s="268"/>
      <c r="AO38" s="268"/>
      <c r="AP38" s="268"/>
      <c r="AQ38" s="268"/>
      <c r="AR38" s="268"/>
      <c r="AS38" s="78">
        <v>-1469</v>
      </c>
      <c r="AT38" s="78">
        <v>1789</v>
      </c>
      <c r="AU38" s="78"/>
      <c r="AV38" s="78"/>
      <c r="AW38" s="78"/>
      <c r="AX38" s="78"/>
      <c r="AY38" s="78"/>
      <c r="AZ38" s="78">
        <v>-1460</v>
      </c>
      <c r="BA38" s="78"/>
      <c r="BB38" s="78"/>
      <c r="BC38" s="78"/>
      <c r="BD38" s="78"/>
      <c r="BE38" s="78"/>
      <c r="BF38" s="268"/>
      <c r="BG38" s="268"/>
      <c r="BH38" s="268"/>
      <c r="BI38" s="268"/>
      <c r="BJ38" s="268"/>
      <c r="BK38" s="78">
        <f t="shared" si="6"/>
        <v>19968</v>
      </c>
      <c r="BL38" s="268" t="s">
        <v>392</v>
      </c>
      <c r="BM38" s="268" t="s">
        <v>392</v>
      </c>
      <c r="BN38" s="268" t="s">
        <v>392</v>
      </c>
      <c r="BO38" s="268"/>
      <c r="BP38" s="268">
        <v>9873</v>
      </c>
      <c r="BQ38" s="268">
        <v>12165</v>
      </c>
      <c r="BR38" s="78">
        <v>8817</v>
      </c>
      <c r="BS38" s="268"/>
      <c r="BT38" s="268"/>
      <c r="BU38" s="268">
        <v>9925</v>
      </c>
      <c r="BV38" s="268">
        <f t="shared" si="7"/>
        <v>-16450</v>
      </c>
      <c r="BW38" s="78">
        <v>-2592</v>
      </c>
      <c r="BX38" s="78">
        <v>-2592</v>
      </c>
      <c r="BY38" s="78">
        <v>-2592</v>
      </c>
      <c r="BZ38" s="78">
        <v>-2592</v>
      </c>
      <c r="CA38" s="78">
        <v>-2592</v>
      </c>
      <c r="CB38" s="78">
        <v>-3489</v>
      </c>
      <c r="CC38" s="268">
        <f t="shared" si="8"/>
        <v>-1</v>
      </c>
      <c r="CD38" s="268">
        <v>451</v>
      </c>
      <c r="CE38" s="268" t="s">
        <v>185</v>
      </c>
      <c r="CF38" s="268" t="s">
        <v>185</v>
      </c>
      <c r="CG38" s="268" t="s">
        <v>185</v>
      </c>
      <c r="CH38" s="268" t="s">
        <v>185</v>
      </c>
      <c r="CI38" s="268" t="s">
        <v>185</v>
      </c>
      <c r="CJ38" s="268" t="s">
        <v>185</v>
      </c>
      <c r="CK38" s="268">
        <f t="shared" si="9"/>
        <v>-11388</v>
      </c>
      <c r="CL38" s="78">
        <v>1</v>
      </c>
      <c r="CM38" s="78">
        <v>0</v>
      </c>
      <c r="CN38" s="78">
        <v>13</v>
      </c>
      <c r="CO38" s="78">
        <f t="shared" si="10"/>
        <v>14</v>
      </c>
    </row>
    <row r="39" spans="1:93">
      <c r="A39" s="110" t="s">
        <v>366</v>
      </c>
      <c r="B39" s="108">
        <v>1E-4</v>
      </c>
      <c r="C39" s="108">
        <v>0</v>
      </c>
      <c r="D39" s="265">
        <f t="shared" si="0"/>
        <v>-1E-4</v>
      </c>
      <c r="E39" s="78">
        <v>111166</v>
      </c>
      <c r="F39" s="78">
        <v>-81457</v>
      </c>
      <c r="G39" s="78"/>
      <c r="H39" s="78">
        <v>1168</v>
      </c>
      <c r="I39" s="78">
        <v>880</v>
      </c>
      <c r="J39" s="78"/>
      <c r="K39" s="78">
        <v>-1028</v>
      </c>
      <c r="L39" s="78">
        <v>1267</v>
      </c>
      <c r="M39" s="78"/>
      <c r="N39" s="78">
        <v>-6925</v>
      </c>
      <c r="O39" s="78">
        <f t="shared" si="1"/>
        <v>-86095</v>
      </c>
      <c r="P39" s="78">
        <f t="shared" si="2"/>
        <v>25071</v>
      </c>
      <c r="AC39" s="270">
        <v>26748</v>
      </c>
      <c r="AD39" s="270">
        <v>23493</v>
      </c>
      <c r="AE39" s="270">
        <v>22643</v>
      </c>
      <c r="AF39" s="270">
        <v>27910</v>
      </c>
      <c r="AG39" s="268">
        <f t="shared" si="3"/>
        <v>1168</v>
      </c>
      <c r="AH39" s="268">
        <f t="shared" si="4"/>
        <v>880</v>
      </c>
      <c r="AI39" s="268" t="s">
        <v>392</v>
      </c>
      <c r="AJ39" s="268" t="s">
        <v>392</v>
      </c>
      <c r="AK39" s="268"/>
      <c r="AL39" s="268">
        <f t="shared" si="5"/>
        <v>0</v>
      </c>
      <c r="AM39" s="268">
        <v>-132</v>
      </c>
      <c r="AN39" s="268"/>
      <c r="AO39" s="268"/>
      <c r="AP39" s="268"/>
      <c r="AQ39" s="268"/>
      <c r="AR39" s="268"/>
      <c r="AS39" s="78">
        <v>-133</v>
      </c>
      <c r="AT39" s="78">
        <v>162</v>
      </c>
      <c r="AU39" s="78"/>
      <c r="AV39" s="78"/>
      <c r="AW39" s="78"/>
      <c r="AX39" s="78"/>
      <c r="AY39" s="78"/>
      <c r="AZ39" s="78">
        <v>-10871</v>
      </c>
      <c r="BA39" s="78"/>
      <c r="BB39" s="78"/>
      <c r="BC39" s="78"/>
      <c r="BD39" s="78"/>
      <c r="BE39" s="78"/>
      <c r="BF39" s="268"/>
      <c r="BG39" s="268"/>
      <c r="BH39" s="268"/>
      <c r="BI39" s="268"/>
      <c r="BJ39" s="268"/>
      <c r="BK39" s="78">
        <f t="shared" si="6"/>
        <v>-8926</v>
      </c>
      <c r="BL39" s="268" t="s">
        <v>392</v>
      </c>
      <c r="BM39" s="268" t="s">
        <v>392</v>
      </c>
      <c r="BN39" s="268" t="s">
        <v>392</v>
      </c>
      <c r="BO39" s="268"/>
      <c r="BP39" s="268">
        <v>896</v>
      </c>
      <c r="BQ39" s="268">
        <v>1104</v>
      </c>
      <c r="BR39" s="78">
        <v>800</v>
      </c>
      <c r="BS39" s="268"/>
      <c r="BT39" s="268"/>
      <c r="BU39" s="268">
        <v>73923</v>
      </c>
      <c r="BV39" s="268">
        <f t="shared" si="7"/>
        <v>-74515</v>
      </c>
      <c r="BW39" s="78">
        <v>-10975</v>
      </c>
      <c r="BX39" s="78">
        <v>-10975</v>
      </c>
      <c r="BY39" s="78">
        <v>-10975</v>
      </c>
      <c r="BZ39" s="78">
        <v>-10975</v>
      </c>
      <c r="CA39" s="78">
        <v>-10975</v>
      </c>
      <c r="CB39" s="78">
        <v>-19636</v>
      </c>
      <c r="CC39" s="268">
        <f t="shared" si="8"/>
        <v>-4</v>
      </c>
      <c r="CD39" s="268">
        <v>3337</v>
      </c>
      <c r="CE39" s="268" t="s">
        <v>185</v>
      </c>
      <c r="CF39" s="268" t="s">
        <v>185</v>
      </c>
      <c r="CG39" s="268" t="s">
        <v>185</v>
      </c>
      <c r="CH39" s="268" t="s">
        <v>185</v>
      </c>
      <c r="CI39" s="268" t="s">
        <v>185</v>
      </c>
      <c r="CJ39" s="268" t="s">
        <v>185</v>
      </c>
      <c r="CK39" s="268">
        <f t="shared" si="9"/>
        <v>-84794</v>
      </c>
      <c r="CL39" s="78">
        <v>0</v>
      </c>
      <c r="CM39" s="78">
        <v>0</v>
      </c>
      <c r="CN39" s="78">
        <v>6</v>
      </c>
      <c r="CO39" s="78">
        <f t="shared" si="10"/>
        <v>6</v>
      </c>
    </row>
    <row r="40" spans="1:93">
      <c r="A40" s="110" t="s">
        <v>367</v>
      </c>
      <c r="B40" s="108">
        <v>5.9999999999999995E-4</v>
      </c>
      <c r="C40" s="108">
        <v>4.0000000000000002E-4</v>
      </c>
      <c r="D40" s="265">
        <f t="shared" si="0"/>
        <v>-1.9999999999999993E-4</v>
      </c>
      <c r="E40" s="78">
        <v>750170</v>
      </c>
      <c r="F40" s="78">
        <v>-137143</v>
      </c>
      <c r="G40" s="78"/>
      <c r="H40" s="78">
        <v>29032</v>
      </c>
      <c r="I40" s="78">
        <v>21863</v>
      </c>
      <c r="J40" s="78"/>
      <c r="K40" s="78">
        <v>-25548</v>
      </c>
      <c r="L40" s="78">
        <v>31482</v>
      </c>
      <c r="M40" s="78"/>
      <c r="N40" s="78">
        <v>-46733</v>
      </c>
      <c r="O40" s="78">
        <f t="shared" si="1"/>
        <v>-127047</v>
      </c>
      <c r="P40" s="78">
        <f t="shared" si="2"/>
        <v>623123</v>
      </c>
      <c r="AC40" s="270">
        <v>664796</v>
      </c>
      <c r="AD40" s="270">
        <v>583905</v>
      </c>
      <c r="AE40" s="270">
        <v>562773</v>
      </c>
      <c r="AF40" s="270">
        <v>693686</v>
      </c>
      <c r="AG40" s="268">
        <f t="shared" si="3"/>
        <v>29032</v>
      </c>
      <c r="AH40" s="268">
        <f t="shared" si="4"/>
        <v>21863</v>
      </c>
      <c r="AI40" s="268" t="s">
        <v>392</v>
      </c>
      <c r="AJ40" s="268" t="s">
        <v>392</v>
      </c>
      <c r="AK40" s="268"/>
      <c r="AL40" s="268">
        <f t="shared" si="5"/>
        <v>0</v>
      </c>
      <c r="AM40" s="268">
        <v>-3275</v>
      </c>
      <c r="AN40" s="268"/>
      <c r="AO40" s="268"/>
      <c r="AP40" s="268"/>
      <c r="AQ40" s="268"/>
      <c r="AR40" s="268"/>
      <c r="AS40" s="78">
        <v>-3315</v>
      </c>
      <c r="AT40" s="78">
        <v>4036</v>
      </c>
      <c r="AU40" s="78"/>
      <c r="AV40" s="78"/>
      <c r="AW40" s="78"/>
      <c r="AX40" s="78"/>
      <c r="AY40" s="78"/>
      <c r="AZ40" s="78">
        <v>-18303</v>
      </c>
      <c r="BA40" s="78"/>
      <c r="BB40" s="78"/>
      <c r="BC40" s="78"/>
      <c r="BD40" s="78"/>
      <c r="BE40" s="78"/>
      <c r="BF40" s="268"/>
      <c r="BG40" s="268"/>
      <c r="BH40" s="268"/>
      <c r="BI40" s="268"/>
      <c r="BJ40" s="268"/>
      <c r="BK40" s="78">
        <f t="shared" si="6"/>
        <v>30038</v>
      </c>
      <c r="BL40" s="268" t="s">
        <v>392</v>
      </c>
      <c r="BM40" s="268" t="s">
        <v>392</v>
      </c>
      <c r="BN40" s="268" t="s">
        <v>392</v>
      </c>
      <c r="BO40" s="268"/>
      <c r="BP40" s="268">
        <v>22274</v>
      </c>
      <c r="BQ40" s="268">
        <v>27446</v>
      </c>
      <c r="BR40" s="78">
        <v>19891</v>
      </c>
      <c r="BS40" s="268"/>
      <c r="BT40" s="268"/>
      <c r="BU40" s="268">
        <v>124459</v>
      </c>
      <c r="BV40" s="268">
        <f t="shared" si="7"/>
        <v>-139178</v>
      </c>
      <c r="BW40" s="78">
        <v>-20858</v>
      </c>
      <c r="BX40" s="78">
        <v>-20858</v>
      </c>
      <c r="BY40" s="78">
        <v>-20858</v>
      </c>
      <c r="BZ40" s="78">
        <v>-20858</v>
      </c>
      <c r="CA40" s="78">
        <v>-20858</v>
      </c>
      <c r="CB40" s="78">
        <v>-34886</v>
      </c>
      <c r="CC40" s="268">
        <f t="shared" si="8"/>
        <v>-2</v>
      </c>
      <c r="CD40" s="268">
        <v>5620</v>
      </c>
      <c r="CE40" s="268" t="s">
        <v>185</v>
      </c>
      <c r="CF40" s="268" t="s">
        <v>185</v>
      </c>
      <c r="CG40" s="268" t="s">
        <v>185</v>
      </c>
      <c r="CH40" s="268" t="s">
        <v>185</v>
      </c>
      <c r="CI40" s="268" t="s">
        <v>185</v>
      </c>
      <c r="CJ40" s="268" t="s">
        <v>185</v>
      </c>
      <c r="CK40" s="268">
        <f t="shared" si="9"/>
        <v>-142763</v>
      </c>
      <c r="CL40" s="78">
        <v>0</v>
      </c>
      <c r="CM40" s="78">
        <v>1</v>
      </c>
      <c r="CN40" s="78">
        <v>40</v>
      </c>
      <c r="CO40" s="78">
        <f t="shared" si="10"/>
        <v>41</v>
      </c>
    </row>
    <row r="41" spans="1:93">
      <c r="A41" s="110" t="s">
        <v>368</v>
      </c>
      <c r="B41" s="108">
        <v>5.9999999999999995E-4</v>
      </c>
      <c r="C41" s="108">
        <v>4.0000000000000002E-4</v>
      </c>
      <c r="D41" s="265">
        <f t="shared" si="0"/>
        <v>-1.9999999999999993E-4</v>
      </c>
      <c r="E41" s="78">
        <v>763117</v>
      </c>
      <c r="F41" s="78">
        <v>-217411</v>
      </c>
      <c r="G41" s="78"/>
      <c r="H41" s="78">
        <v>25540</v>
      </c>
      <c r="I41" s="78">
        <v>19233</v>
      </c>
      <c r="J41" s="78"/>
      <c r="K41" s="78">
        <v>-22476</v>
      </c>
      <c r="L41" s="78">
        <v>27694</v>
      </c>
      <c r="M41" s="78"/>
      <c r="N41" s="78">
        <v>-47539</v>
      </c>
      <c r="O41" s="78">
        <f t="shared" si="1"/>
        <v>-214959</v>
      </c>
      <c r="P41" s="78">
        <f t="shared" si="2"/>
        <v>548158</v>
      </c>
      <c r="AC41" s="270">
        <v>584818</v>
      </c>
      <c r="AD41" s="270">
        <v>513658</v>
      </c>
      <c r="AE41" s="270">
        <v>495069</v>
      </c>
      <c r="AF41" s="270">
        <v>610232</v>
      </c>
      <c r="AG41" s="268">
        <f t="shared" si="3"/>
        <v>25540</v>
      </c>
      <c r="AH41" s="268">
        <f t="shared" si="4"/>
        <v>19233</v>
      </c>
      <c r="AI41" s="268" t="s">
        <v>392</v>
      </c>
      <c r="AJ41" s="268" t="s">
        <v>392</v>
      </c>
      <c r="AK41" s="268"/>
      <c r="AL41" s="268">
        <f t="shared" si="5"/>
        <v>0</v>
      </c>
      <c r="AM41" s="268">
        <v>-2882</v>
      </c>
      <c r="AN41" s="268"/>
      <c r="AO41" s="268"/>
      <c r="AP41" s="268"/>
      <c r="AQ41" s="268"/>
      <c r="AR41" s="268"/>
      <c r="AS41" s="78">
        <v>-2916</v>
      </c>
      <c r="AT41" s="78">
        <v>3551</v>
      </c>
      <c r="AU41" s="78"/>
      <c r="AV41" s="78"/>
      <c r="AW41" s="78"/>
      <c r="AX41" s="78"/>
      <c r="AY41" s="78"/>
      <c r="AZ41" s="78">
        <v>-29015</v>
      </c>
      <c r="BA41" s="78"/>
      <c r="BB41" s="78"/>
      <c r="BC41" s="78"/>
      <c r="BD41" s="78"/>
      <c r="BE41" s="78"/>
      <c r="BF41" s="268"/>
      <c r="BG41" s="268"/>
      <c r="BH41" s="268"/>
      <c r="BI41" s="268"/>
      <c r="BJ41" s="268"/>
      <c r="BK41" s="78">
        <f t="shared" si="6"/>
        <v>13511</v>
      </c>
      <c r="BL41" s="268" t="s">
        <v>392</v>
      </c>
      <c r="BM41" s="268" t="s">
        <v>392</v>
      </c>
      <c r="BN41" s="268" t="s">
        <v>392</v>
      </c>
      <c r="BO41" s="268"/>
      <c r="BP41" s="268">
        <v>19594</v>
      </c>
      <c r="BQ41" s="268">
        <v>24144</v>
      </c>
      <c r="BR41" s="78">
        <v>17498</v>
      </c>
      <c r="BS41" s="268"/>
      <c r="BT41" s="268"/>
      <c r="BU41" s="268">
        <v>197304</v>
      </c>
      <c r="BV41" s="268">
        <f t="shared" si="7"/>
        <v>-210252</v>
      </c>
      <c r="BW41" s="78">
        <v>-31262</v>
      </c>
      <c r="BX41" s="78">
        <v>-31262</v>
      </c>
      <c r="BY41" s="78">
        <v>-31262</v>
      </c>
      <c r="BZ41" s="78">
        <v>-31262</v>
      </c>
      <c r="CA41" s="78">
        <v>-31262</v>
      </c>
      <c r="CB41" s="78">
        <v>-53942</v>
      </c>
      <c r="CC41" s="268">
        <f t="shared" si="8"/>
        <v>0</v>
      </c>
      <c r="CD41" s="268">
        <v>8909</v>
      </c>
      <c r="CE41" s="268" t="s">
        <v>185</v>
      </c>
      <c r="CF41" s="268" t="s">
        <v>185</v>
      </c>
      <c r="CG41" s="268" t="s">
        <v>185</v>
      </c>
      <c r="CH41" s="268" t="s">
        <v>185</v>
      </c>
      <c r="CI41" s="268" t="s">
        <v>185</v>
      </c>
      <c r="CJ41" s="268" t="s">
        <v>185</v>
      </c>
      <c r="CK41" s="268">
        <f t="shared" si="9"/>
        <v>-226320</v>
      </c>
      <c r="CL41" s="78">
        <v>0</v>
      </c>
      <c r="CM41" s="78">
        <v>0</v>
      </c>
      <c r="CN41" s="78">
        <v>34</v>
      </c>
      <c r="CO41" s="78">
        <f t="shared" si="10"/>
        <v>34</v>
      </c>
    </row>
    <row r="42" spans="1:93">
      <c r="A42" s="110" t="s">
        <v>369</v>
      </c>
      <c r="B42" s="108">
        <v>4.0000000000000002E-4</v>
      </c>
      <c r="C42" s="108">
        <v>2.0000000000000001E-4</v>
      </c>
      <c r="D42" s="265">
        <f t="shared" si="0"/>
        <v>-2.0000000000000001E-4</v>
      </c>
      <c r="E42" s="78">
        <v>515649</v>
      </c>
      <c r="F42" s="78">
        <v>-217889</v>
      </c>
      <c r="G42" s="78"/>
      <c r="H42" s="78">
        <v>13618</v>
      </c>
      <c r="I42" s="78">
        <v>10256</v>
      </c>
      <c r="J42" s="78"/>
      <c r="K42" s="78">
        <v>-11985</v>
      </c>
      <c r="L42" s="78">
        <v>14767</v>
      </c>
      <c r="M42" s="78"/>
      <c r="N42" s="78">
        <v>-32123</v>
      </c>
      <c r="O42" s="78">
        <f t="shared" si="1"/>
        <v>-223356</v>
      </c>
      <c r="P42" s="78">
        <f t="shared" si="2"/>
        <v>292293</v>
      </c>
      <c r="AC42" s="270">
        <v>311841</v>
      </c>
      <c r="AD42" s="270">
        <v>273897</v>
      </c>
      <c r="AE42" s="270">
        <v>263984</v>
      </c>
      <c r="AF42" s="270">
        <v>325392</v>
      </c>
      <c r="AG42" s="268">
        <f t="shared" si="3"/>
        <v>13618</v>
      </c>
      <c r="AH42" s="268">
        <f t="shared" si="4"/>
        <v>10256</v>
      </c>
      <c r="AI42" s="268" t="s">
        <v>392</v>
      </c>
      <c r="AJ42" s="268" t="s">
        <v>392</v>
      </c>
      <c r="AK42" s="268"/>
      <c r="AL42" s="268">
        <f t="shared" si="5"/>
        <v>0</v>
      </c>
      <c r="AM42" s="268">
        <v>-1537</v>
      </c>
      <c r="AN42" s="268"/>
      <c r="AO42" s="268"/>
      <c r="AP42" s="268"/>
      <c r="AQ42" s="268"/>
      <c r="AR42" s="268"/>
      <c r="AS42" s="78">
        <v>-1555</v>
      </c>
      <c r="AT42" s="78">
        <v>1893</v>
      </c>
      <c r="AU42" s="78"/>
      <c r="AV42" s="78"/>
      <c r="AW42" s="78"/>
      <c r="AX42" s="78"/>
      <c r="AY42" s="78"/>
      <c r="AZ42" s="78">
        <v>-29079</v>
      </c>
      <c r="BA42" s="78"/>
      <c r="BB42" s="78"/>
      <c r="BC42" s="78"/>
      <c r="BD42" s="78"/>
      <c r="BE42" s="78"/>
      <c r="BF42" s="268"/>
      <c r="BG42" s="268"/>
      <c r="BH42" s="268"/>
      <c r="BI42" s="268"/>
      <c r="BJ42" s="268"/>
      <c r="BK42" s="78">
        <f t="shared" si="6"/>
        <v>-6404</v>
      </c>
      <c r="BL42" s="268" t="s">
        <v>392</v>
      </c>
      <c r="BM42" s="268" t="s">
        <v>392</v>
      </c>
      <c r="BN42" s="268" t="s">
        <v>392</v>
      </c>
      <c r="BO42" s="268"/>
      <c r="BP42" s="268">
        <v>10448</v>
      </c>
      <c r="BQ42" s="268">
        <v>12874</v>
      </c>
      <c r="BR42" s="78">
        <v>9331</v>
      </c>
      <c r="BS42" s="268"/>
      <c r="BT42" s="268"/>
      <c r="BU42" s="268">
        <v>197739</v>
      </c>
      <c r="BV42" s="268">
        <f t="shared" si="7"/>
        <v>-204644</v>
      </c>
      <c r="BW42" s="78">
        <v>-30278</v>
      </c>
      <c r="BX42" s="78">
        <v>-30278</v>
      </c>
      <c r="BY42" s="78">
        <v>-30278</v>
      </c>
      <c r="BZ42" s="78">
        <v>-30278</v>
      </c>
      <c r="CA42" s="78">
        <v>-30278</v>
      </c>
      <c r="CB42" s="78">
        <v>-53254</v>
      </c>
      <c r="CC42" s="268">
        <f t="shared" si="8"/>
        <v>0</v>
      </c>
      <c r="CD42" s="268">
        <v>8930</v>
      </c>
      <c r="CE42" s="268" t="s">
        <v>185</v>
      </c>
      <c r="CF42" s="268" t="s">
        <v>185</v>
      </c>
      <c r="CG42" s="268" t="s">
        <v>185</v>
      </c>
      <c r="CH42" s="268" t="s">
        <v>185</v>
      </c>
      <c r="CI42" s="268" t="s">
        <v>185</v>
      </c>
      <c r="CJ42" s="268" t="s">
        <v>185</v>
      </c>
      <c r="CK42" s="268">
        <f t="shared" si="9"/>
        <v>-226819</v>
      </c>
      <c r="CL42" s="78">
        <v>0</v>
      </c>
      <c r="CM42" s="78">
        <v>0</v>
      </c>
      <c r="CN42" s="78">
        <v>20</v>
      </c>
      <c r="CO42" s="78">
        <f t="shared" si="10"/>
        <v>20</v>
      </c>
    </row>
    <row r="43" spans="1:93">
      <c r="A43" s="110" t="s">
        <v>370</v>
      </c>
      <c r="B43" s="108">
        <v>5.9999999999999995E-4</v>
      </c>
      <c r="C43" s="108">
        <v>5.0000000000000001E-4</v>
      </c>
      <c r="D43" s="265">
        <f t="shared" si="0"/>
        <v>-9.9999999999999937E-5</v>
      </c>
      <c r="E43" s="78">
        <v>819100</v>
      </c>
      <c r="F43" s="78">
        <v>-150859</v>
      </c>
      <c r="G43" s="78"/>
      <c r="H43" s="78">
        <v>31643</v>
      </c>
      <c r="I43" s="78">
        <v>23829</v>
      </c>
      <c r="J43" s="78"/>
      <c r="K43" s="78">
        <v>-27846</v>
      </c>
      <c r="L43" s="78">
        <v>34312</v>
      </c>
      <c r="M43" s="78"/>
      <c r="N43" s="78">
        <v>-51027</v>
      </c>
      <c r="O43" s="78">
        <f t="shared" si="1"/>
        <v>-139948</v>
      </c>
      <c r="P43" s="78">
        <f t="shared" si="2"/>
        <v>679152</v>
      </c>
      <c r="AC43" s="270">
        <v>724572</v>
      </c>
      <c r="AD43" s="270">
        <v>636408</v>
      </c>
      <c r="AE43" s="270">
        <v>613376</v>
      </c>
      <c r="AF43" s="270">
        <v>756060</v>
      </c>
      <c r="AG43" s="268">
        <f t="shared" si="3"/>
        <v>31643</v>
      </c>
      <c r="AH43" s="268">
        <f t="shared" si="4"/>
        <v>23829</v>
      </c>
      <c r="AI43" s="268" t="s">
        <v>392</v>
      </c>
      <c r="AJ43" s="268" t="s">
        <v>392</v>
      </c>
      <c r="AK43" s="268"/>
      <c r="AL43" s="268">
        <f t="shared" si="5"/>
        <v>0</v>
      </c>
      <c r="AM43" s="268">
        <v>-3570</v>
      </c>
      <c r="AN43" s="268"/>
      <c r="AO43" s="268"/>
      <c r="AP43" s="268"/>
      <c r="AQ43" s="268"/>
      <c r="AR43" s="268"/>
      <c r="AS43" s="78">
        <v>-3613</v>
      </c>
      <c r="AT43" s="78">
        <v>4399</v>
      </c>
      <c r="AU43" s="78"/>
      <c r="AV43" s="78"/>
      <c r="AW43" s="78"/>
      <c r="AX43" s="78"/>
      <c r="AY43" s="78"/>
      <c r="AZ43" s="78">
        <v>-20133</v>
      </c>
      <c r="BA43" s="78"/>
      <c r="BB43" s="78"/>
      <c r="BC43" s="78"/>
      <c r="BD43" s="78"/>
      <c r="BE43" s="78"/>
      <c r="BF43" s="268"/>
      <c r="BG43" s="268"/>
      <c r="BH43" s="268"/>
      <c r="BI43" s="268"/>
      <c r="BJ43" s="268"/>
      <c r="BK43" s="78">
        <f t="shared" si="6"/>
        <v>32555</v>
      </c>
      <c r="BL43" s="268" t="s">
        <v>392</v>
      </c>
      <c r="BM43" s="268" t="s">
        <v>392</v>
      </c>
      <c r="BN43" s="268" t="s">
        <v>392</v>
      </c>
      <c r="BO43" s="268"/>
      <c r="BP43" s="268">
        <v>24276</v>
      </c>
      <c r="BQ43" s="268">
        <v>29913</v>
      </c>
      <c r="BR43" s="78">
        <v>21680</v>
      </c>
      <c r="BS43" s="268"/>
      <c r="BT43" s="268"/>
      <c r="BU43" s="268">
        <v>136907</v>
      </c>
      <c r="BV43" s="268">
        <f t="shared" si="7"/>
        <v>-152950</v>
      </c>
      <c r="BW43" s="78">
        <v>-22918</v>
      </c>
      <c r="BX43" s="78">
        <v>-22918</v>
      </c>
      <c r="BY43" s="78">
        <v>-22918</v>
      </c>
      <c r="BZ43" s="78">
        <v>-22918</v>
      </c>
      <c r="CA43" s="78">
        <v>-22918</v>
      </c>
      <c r="CB43" s="78">
        <v>-38356</v>
      </c>
      <c r="CC43" s="268">
        <f t="shared" si="8"/>
        <v>-4</v>
      </c>
      <c r="CD43" s="268">
        <v>6180</v>
      </c>
      <c r="CE43" s="268" t="s">
        <v>185</v>
      </c>
      <c r="CF43" s="268" t="s">
        <v>185</v>
      </c>
      <c r="CG43" s="268" t="s">
        <v>185</v>
      </c>
      <c r="CH43" s="268" t="s">
        <v>185</v>
      </c>
      <c r="CI43" s="268" t="s">
        <v>185</v>
      </c>
      <c r="CJ43" s="268" t="s">
        <v>185</v>
      </c>
      <c r="CK43" s="268">
        <f t="shared" si="9"/>
        <v>-157039</v>
      </c>
      <c r="CL43" s="78">
        <v>0</v>
      </c>
      <c r="CM43" s="78">
        <v>0</v>
      </c>
      <c r="CN43" s="78">
        <v>52</v>
      </c>
      <c r="CO43" s="78">
        <f t="shared" si="10"/>
        <v>52</v>
      </c>
    </row>
    <row r="44" spans="1:93">
      <c r="A44" s="110" t="s">
        <v>371</v>
      </c>
      <c r="B44" s="108">
        <v>4.0000000000000002E-4</v>
      </c>
      <c r="C44" s="108">
        <v>0</v>
      </c>
      <c r="D44" s="265">
        <f t="shared" si="0"/>
        <v>-4.0000000000000002E-4</v>
      </c>
      <c r="E44" s="78">
        <v>526540</v>
      </c>
      <c r="F44" s="78">
        <v>-437910</v>
      </c>
      <c r="G44" s="78"/>
      <c r="H44" s="78">
        <v>2862</v>
      </c>
      <c r="I44" s="78">
        <v>2155</v>
      </c>
      <c r="J44" s="78"/>
      <c r="K44" s="78">
        <v>-2518</v>
      </c>
      <c r="L44" s="78">
        <v>3104</v>
      </c>
      <c r="M44" s="78"/>
      <c r="N44" s="78">
        <v>-32801</v>
      </c>
      <c r="O44" s="78">
        <f t="shared" si="1"/>
        <v>-465108</v>
      </c>
      <c r="P44" s="78">
        <f t="shared" si="2"/>
        <v>61432</v>
      </c>
      <c r="AC44" s="270">
        <v>65540</v>
      </c>
      <c r="AD44" s="270">
        <v>57566</v>
      </c>
      <c r="AE44" s="270">
        <v>55482</v>
      </c>
      <c r="AF44" s="270">
        <v>68389</v>
      </c>
      <c r="AG44" s="268">
        <f t="shared" si="3"/>
        <v>2862</v>
      </c>
      <c r="AH44" s="268">
        <f t="shared" si="4"/>
        <v>2155</v>
      </c>
      <c r="AI44" s="268" t="s">
        <v>392</v>
      </c>
      <c r="AJ44" s="268" t="s">
        <v>392</v>
      </c>
      <c r="AK44" s="268"/>
      <c r="AL44" s="268">
        <f t="shared" si="5"/>
        <v>0</v>
      </c>
      <c r="AM44" s="268">
        <v>-323</v>
      </c>
      <c r="AN44" s="268"/>
      <c r="AO44" s="268"/>
      <c r="AP44" s="268"/>
      <c r="AQ44" s="268"/>
      <c r="AR44" s="268"/>
      <c r="AS44" s="78">
        <v>-327</v>
      </c>
      <c r="AT44" s="78">
        <v>398</v>
      </c>
      <c r="AU44" s="78"/>
      <c r="AV44" s="78"/>
      <c r="AW44" s="78"/>
      <c r="AX44" s="78"/>
      <c r="AY44" s="78"/>
      <c r="AZ44" s="78">
        <v>-58443</v>
      </c>
      <c r="BA44" s="78"/>
      <c r="BB44" s="78"/>
      <c r="BC44" s="78"/>
      <c r="BD44" s="78"/>
      <c r="BE44" s="78"/>
      <c r="BF44" s="268"/>
      <c r="BG44" s="268"/>
      <c r="BH44" s="268"/>
      <c r="BI44" s="268"/>
      <c r="BJ44" s="268"/>
      <c r="BK44" s="78">
        <f t="shared" si="6"/>
        <v>-53678</v>
      </c>
      <c r="BL44" s="268" t="s">
        <v>392</v>
      </c>
      <c r="BM44" s="268" t="s">
        <v>392</v>
      </c>
      <c r="BN44" s="268" t="s">
        <v>392</v>
      </c>
      <c r="BO44" s="268"/>
      <c r="BP44" s="268">
        <v>2196</v>
      </c>
      <c r="BQ44" s="268">
        <v>2706</v>
      </c>
      <c r="BR44" s="78">
        <v>1961</v>
      </c>
      <c r="BS44" s="268"/>
      <c r="BT44" s="268"/>
      <c r="BU44" s="268">
        <v>397412</v>
      </c>
      <c r="BV44" s="268">
        <f t="shared" si="7"/>
        <v>-398863</v>
      </c>
      <c r="BW44" s="78">
        <v>-58695</v>
      </c>
      <c r="BX44" s="78">
        <v>-58695</v>
      </c>
      <c r="BY44" s="78">
        <v>-58695</v>
      </c>
      <c r="BZ44" s="78">
        <v>-58695</v>
      </c>
      <c r="CA44" s="78">
        <v>-58695</v>
      </c>
      <c r="CB44" s="78">
        <v>-105386</v>
      </c>
      <c r="CC44" s="268">
        <f t="shared" si="8"/>
        <v>-2</v>
      </c>
      <c r="CD44" s="268">
        <v>17943</v>
      </c>
      <c r="CE44" s="268" t="s">
        <v>185</v>
      </c>
      <c r="CF44" s="268" t="s">
        <v>185</v>
      </c>
      <c r="CG44" s="268" t="s">
        <v>185</v>
      </c>
      <c r="CH44" s="268" t="s">
        <v>185</v>
      </c>
      <c r="CI44" s="268" t="s">
        <v>185</v>
      </c>
      <c r="CJ44" s="268" t="s">
        <v>185</v>
      </c>
      <c r="CK44" s="268">
        <f t="shared" si="9"/>
        <v>-455853</v>
      </c>
      <c r="CL44" s="78">
        <v>0</v>
      </c>
      <c r="CM44" s="78">
        <v>0</v>
      </c>
      <c r="CN44" s="78">
        <v>8</v>
      </c>
      <c r="CO44" s="78">
        <f t="shared" si="10"/>
        <v>8</v>
      </c>
    </row>
    <row r="45" spans="1:93">
      <c r="A45" s="110" t="s">
        <v>372</v>
      </c>
      <c r="B45" s="108">
        <v>2.9999999999999997E-4</v>
      </c>
      <c r="C45" s="108">
        <v>2.9999999999999997E-4</v>
      </c>
      <c r="D45" s="265">
        <f t="shared" si="0"/>
        <v>0</v>
      </c>
      <c r="E45" s="78">
        <v>405577</v>
      </c>
      <c r="F45" s="78">
        <v>-25487</v>
      </c>
      <c r="G45" s="78"/>
      <c r="H45" s="78">
        <v>18191</v>
      </c>
      <c r="I45" s="78">
        <v>13699</v>
      </c>
      <c r="J45" s="78"/>
      <c r="K45" s="78">
        <v>-16008</v>
      </c>
      <c r="L45" s="78">
        <v>19725</v>
      </c>
      <c r="M45" s="78"/>
      <c r="N45" s="78">
        <v>-25266</v>
      </c>
      <c r="O45" s="78">
        <f t="shared" si="1"/>
        <v>-15146</v>
      </c>
      <c r="P45" s="78">
        <f t="shared" si="2"/>
        <v>390431</v>
      </c>
      <c r="AC45" s="270">
        <v>416542</v>
      </c>
      <c r="AD45" s="270">
        <v>365858</v>
      </c>
      <c r="AE45" s="270">
        <v>352617</v>
      </c>
      <c r="AF45" s="270">
        <v>434644</v>
      </c>
      <c r="AG45" s="268">
        <f t="shared" si="3"/>
        <v>18191</v>
      </c>
      <c r="AH45" s="268">
        <f t="shared" si="4"/>
        <v>13699</v>
      </c>
      <c r="AI45" s="268" t="s">
        <v>392</v>
      </c>
      <c r="AJ45" s="268" t="s">
        <v>392</v>
      </c>
      <c r="AK45" s="268"/>
      <c r="AL45" s="268">
        <f t="shared" si="5"/>
        <v>0</v>
      </c>
      <c r="AM45" s="268">
        <v>-2052</v>
      </c>
      <c r="AN45" s="268"/>
      <c r="AO45" s="268"/>
      <c r="AP45" s="268"/>
      <c r="AQ45" s="268"/>
      <c r="AR45" s="268"/>
      <c r="AS45" s="78">
        <v>-2077</v>
      </c>
      <c r="AT45" s="78">
        <v>2529</v>
      </c>
      <c r="AU45" s="78"/>
      <c r="AV45" s="78"/>
      <c r="AW45" s="78"/>
      <c r="AX45" s="78"/>
      <c r="AY45" s="78"/>
      <c r="AZ45" s="78">
        <v>-3401</v>
      </c>
      <c r="BA45" s="78"/>
      <c r="BB45" s="78"/>
      <c r="BC45" s="78"/>
      <c r="BD45" s="78"/>
      <c r="BE45" s="78"/>
      <c r="BF45" s="268"/>
      <c r="BG45" s="268"/>
      <c r="BH45" s="268"/>
      <c r="BI45" s="268"/>
      <c r="BJ45" s="268"/>
      <c r="BK45" s="78">
        <f t="shared" si="6"/>
        <v>26889</v>
      </c>
      <c r="BL45" s="268" t="s">
        <v>392</v>
      </c>
      <c r="BM45" s="268" t="s">
        <v>392</v>
      </c>
      <c r="BN45" s="268" t="s">
        <v>392</v>
      </c>
      <c r="BO45" s="268"/>
      <c r="BP45" s="268">
        <v>13956</v>
      </c>
      <c r="BQ45" s="268">
        <v>17197</v>
      </c>
      <c r="BR45" s="78">
        <v>12463</v>
      </c>
      <c r="BS45" s="268"/>
      <c r="BT45" s="268"/>
      <c r="BU45" s="268">
        <v>23130</v>
      </c>
      <c r="BV45" s="268">
        <f t="shared" si="7"/>
        <v>-32352</v>
      </c>
      <c r="BW45" s="78">
        <v>-5002</v>
      </c>
      <c r="BX45" s="78">
        <v>-5002</v>
      </c>
      <c r="BY45" s="78">
        <v>-5002</v>
      </c>
      <c r="BZ45" s="78">
        <v>-5002</v>
      </c>
      <c r="CA45" s="78">
        <v>-5002</v>
      </c>
      <c r="CB45" s="78">
        <v>-7340</v>
      </c>
      <c r="CC45" s="268">
        <f t="shared" si="8"/>
        <v>-2</v>
      </c>
      <c r="CD45" s="268">
        <v>1043</v>
      </c>
      <c r="CE45" s="268" t="s">
        <v>185</v>
      </c>
      <c r="CF45" s="268" t="s">
        <v>185</v>
      </c>
      <c r="CG45" s="268" t="s">
        <v>185</v>
      </c>
      <c r="CH45" s="268" t="s">
        <v>185</v>
      </c>
      <c r="CI45" s="268" t="s">
        <v>185</v>
      </c>
      <c r="CJ45" s="268" t="s">
        <v>185</v>
      </c>
      <c r="CK45" s="268">
        <f t="shared" si="9"/>
        <v>-26530</v>
      </c>
      <c r="CL45" s="78">
        <v>0</v>
      </c>
      <c r="CM45" s="78">
        <v>0</v>
      </c>
      <c r="CN45" s="78">
        <v>20</v>
      </c>
      <c r="CO45" s="78">
        <f t="shared" si="10"/>
        <v>20</v>
      </c>
    </row>
    <row r="46" spans="1:93">
      <c r="A46" s="110" t="s">
        <v>373</v>
      </c>
      <c r="B46" s="108">
        <v>5.0000000000000001E-4</v>
      </c>
      <c r="C46" s="108">
        <v>2.9999999999999997E-4</v>
      </c>
      <c r="D46" s="265">
        <f t="shared" si="0"/>
        <v>-2.0000000000000004E-4</v>
      </c>
      <c r="E46" s="78">
        <v>607995</v>
      </c>
      <c r="F46" s="78">
        <v>-143736</v>
      </c>
      <c r="G46" s="78"/>
      <c r="H46" s="78">
        <v>21860</v>
      </c>
      <c r="I46" s="78">
        <v>16462</v>
      </c>
      <c r="J46" s="78"/>
      <c r="K46" s="78">
        <v>-19238</v>
      </c>
      <c r="L46" s="78">
        <v>23704</v>
      </c>
      <c r="M46" s="78"/>
      <c r="N46" s="78">
        <v>-37876</v>
      </c>
      <c r="O46" s="78">
        <f t="shared" si="1"/>
        <v>-138824</v>
      </c>
      <c r="P46" s="78">
        <f t="shared" si="2"/>
        <v>469171</v>
      </c>
      <c r="AC46" s="270">
        <v>500548</v>
      </c>
      <c r="AD46" s="270">
        <v>439643</v>
      </c>
      <c r="AE46" s="270">
        <v>423731</v>
      </c>
      <c r="AF46" s="270">
        <v>522300</v>
      </c>
      <c r="AG46" s="268">
        <f t="shared" si="3"/>
        <v>21860</v>
      </c>
      <c r="AH46" s="268">
        <f t="shared" si="4"/>
        <v>16462</v>
      </c>
      <c r="AI46" s="268" t="s">
        <v>392</v>
      </c>
      <c r="AJ46" s="268" t="s">
        <v>392</v>
      </c>
      <c r="AK46" s="268"/>
      <c r="AL46" s="268">
        <f t="shared" si="5"/>
        <v>0</v>
      </c>
      <c r="AM46" s="268">
        <v>-2466</v>
      </c>
      <c r="AN46" s="268"/>
      <c r="AO46" s="268"/>
      <c r="AP46" s="268"/>
      <c r="AQ46" s="268"/>
      <c r="AR46" s="268"/>
      <c r="AS46" s="78">
        <v>-2496</v>
      </c>
      <c r="AT46" s="78">
        <v>3039</v>
      </c>
      <c r="AU46" s="78"/>
      <c r="AV46" s="78"/>
      <c r="AW46" s="78"/>
      <c r="AX46" s="78"/>
      <c r="AY46" s="78"/>
      <c r="AZ46" s="78">
        <v>-19183</v>
      </c>
      <c r="BA46" s="78"/>
      <c r="BB46" s="78"/>
      <c r="BC46" s="78"/>
      <c r="BD46" s="78"/>
      <c r="BE46" s="78"/>
      <c r="BF46" s="268"/>
      <c r="BG46" s="268"/>
      <c r="BH46" s="268"/>
      <c r="BI46" s="268"/>
      <c r="BJ46" s="268"/>
      <c r="BK46" s="78">
        <f t="shared" si="6"/>
        <v>17216</v>
      </c>
      <c r="BL46" s="268" t="s">
        <v>392</v>
      </c>
      <c r="BM46" s="268" t="s">
        <v>392</v>
      </c>
      <c r="BN46" s="268" t="s">
        <v>392</v>
      </c>
      <c r="BO46" s="268"/>
      <c r="BP46" s="268">
        <v>16771</v>
      </c>
      <c r="BQ46" s="268">
        <v>20665</v>
      </c>
      <c r="BR46" s="78">
        <v>14977</v>
      </c>
      <c r="BS46" s="268"/>
      <c r="BT46" s="268"/>
      <c r="BU46" s="268">
        <v>130443</v>
      </c>
      <c r="BV46" s="268">
        <f t="shared" si="7"/>
        <v>-141526</v>
      </c>
      <c r="BW46" s="78">
        <v>-21106</v>
      </c>
      <c r="BX46" s="78">
        <v>-21106</v>
      </c>
      <c r="BY46" s="78">
        <v>-21106</v>
      </c>
      <c r="BZ46" s="78">
        <v>-21106</v>
      </c>
      <c r="CA46" s="78">
        <v>-21106</v>
      </c>
      <c r="CB46" s="78">
        <v>-35998</v>
      </c>
      <c r="CC46" s="268">
        <f t="shared" si="8"/>
        <v>2</v>
      </c>
      <c r="CD46" s="268">
        <v>5892</v>
      </c>
      <c r="CE46" s="268" t="s">
        <v>185</v>
      </c>
      <c r="CF46" s="268" t="s">
        <v>185</v>
      </c>
      <c r="CG46" s="268" t="s">
        <v>185</v>
      </c>
      <c r="CH46" s="268" t="s">
        <v>185</v>
      </c>
      <c r="CI46" s="268" t="s">
        <v>185</v>
      </c>
      <c r="CJ46" s="268" t="s">
        <v>185</v>
      </c>
      <c r="CK46" s="268">
        <f t="shared" si="9"/>
        <v>-149628</v>
      </c>
      <c r="CL46" s="78">
        <v>0</v>
      </c>
      <c r="CM46" s="78">
        <v>0</v>
      </c>
      <c r="CN46" s="78">
        <v>22</v>
      </c>
      <c r="CO46" s="78">
        <f t="shared" si="10"/>
        <v>22</v>
      </c>
    </row>
    <row r="47" spans="1:93">
      <c r="A47" s="110" t="s">
        <v>374</v>
      </c>
      <c r="B47" s="108">
        <v>2.9999999999999997E-4</v>
      </c>
      <c r="C47" s="108">
        <v>2.0000000000000001E-4</v>
      </c>
      <c r="D47" s="265">
        <f t="shared" si="0"/>
        <v>-9.9999999999999964E-5</v>
      </c>
      <c r="E47" s="78">
        <v>461376</v>
      </c>
      <c r="F47" s="78">
        <v>-134061</v>
      </c>
      <c r="G47" s="78"/>
      <c r="H47" s="78">
        <v>15307</v>
      </c>
      <c r="I47" s="78">
        <v>11527</v>
      </c>
      <c r="J47" s="78"/>
      <c r="K47" s="78">
        <v>-13469</v>
      </c>
      <c r="L47" s="78">
        <v>16598</v>
      </c>
      <c r="M47" s="78"/>
      <c r="N47" s="78">
        <v>-28742</v>
      </c>
      <c r="O47" s="78">
        <f t="shared" si="1"/>
        <v>-132840</v>
      </c>
      <c r="P47" s="78">
        <f t="shared" si="2"/>
        <v>328536</v>
      </c>
      <c r="AC47" s="270">
        <v>350508</v>
      </c>
      <c r="AD47" s="270">
        <v>307859</v>
      </c>
      <c r="AE47" s="270">
        <v>296717</v>
      </c>
      <c r="AF47" s="270">
        <v>365740</v>
      </c>
      <c r="AG47" s="268">
        <f t="shared" si="3"/>
        <v>15307</v>
      </c>
      <c r="AH47" s="268">
        <f t="shared" si="4"/>
        <v>11527</v>
      </c>
      <c r="AI47" s="268" t="s">
        <v>392</v>
      </c>
      <c r="AJ47" s="268" t="s">
        <v>392</v>
      </c>
      <c r="AK47" s="268"/>
      <c r="AL47" s="268">
        <f t="shared" si="5"/>
        <v>0</v>
      </c>
      <c r="AM47" s="268">
        <v>-1727</v>
      </c>
      <c r="AN47" s="268"/>
      <c r="AO47" s="268"/>
      <c r="AP47" s="268"/>
      <c r="AQ47" s="268"/>
      <c r="AR47" s="268"/>
      <c r="AS47" s="78">
        <v>-1748</v>
      </c>
      <c r="AT47" s="78">
        <v>2128</v>
      </c>
      <c r="AU47" s="78"/>
      <c r="AV47" s="78"/>
      <c r="AW47" s="78"/>
      <c r="AX47" s="78"/>
      <c r="AY47" s="78"/>
      <c r="AZ47" s="78">
        <v>-17892</v>
      </c>
      <c r="BA47" s="78"/>
      <c r="BB47" s="78"/>
      <c r="BC47" s="78"/>
      <c r="BD47" s="78"/>
      <c r="BE47" s="78"/>
      <c r="BF47" s="268"/>
      <c r="BG47" s="268"/>
      <c r="BH47" s="268"/>
      <c r="BI47" s="268"/>
      <c r="BJ47" s="268"/>
      <c r="BK47" s="78">
        <f t="shared" si="6"/>
        <v>7595</v>
      </c>
      <c r="BL47" s="268" t="s">
        <v>392</v>
      </c>
      <c r="BM47" s="268" t="s">
        <v>392</v>
      </c>
      <c r="BN47" s="268" t="s">
        <v>392</v>
      </c>
      <c r="BO47" s="268"/>
      <c r="BP47" s="268">
        <v>11744</v>
      </c>
      <c r="BQ47" s="268">
        <v>14470</v>
      </c>
      <c r="BR47" s="78">
        <v>10487</v>
      </c>
      <c r="BS47" s="268"/>
      <c r="BT47" s="268"/>
      <c r="BU47" s="268">
        <v>121662</v>
      </c>
      <c r="BV47" s="268">
        <f t="shared" si="7"/>
        <v>-129423</v>
      </c>
      <c r="BW47" s="78">
        <v>-19239</v>
      </c>
      <c r="BX47" s="78">
        <v>-19239</v>
      </c>
      <c r="BY47" s="78">
        <v>-19239</v>
      </c>
      <c r="BZ47" s="78">
        <v>-19239</v>
      </c>
      <c r="CA47" s="78">
        <v>-19239</v>
      </c>
      <c r="CB47" s="78">
        <v>-33229</v>
      </c>
      <c r="CC47" s="268">
        <f t="shared" si="8"/>
        <v>1</v>
      </c>
      <c r="CD47" s="268">
        <v>5495</v>
      </c>
      <c r="CE47" s="268" t="s">
        <v>185</v>
      </c>
      <c r="CF47" s="268" t="s">
        <v>185</v>
      </c>
      <c r="CG47" s="268" t="s">
        <v>185</v>
      </c>
      <c r="CH47" s="268" t="s">
        <v>185</v>
      </c>
      <c r="CI47" s="268" t="s">
        <v>185</v>
      </c>
      <c r="CJ47" s="268" t="s">
        <v>185</v>
      </c>
      <c r="CK47" s="268">
        <f t="shared" si="9"/>
        <v>-139556</v>
      </c>
      <c r="CL47" s="78">
        <v>0</v>
      </c>
      <c r="CM47" s="78">
        <v>0</v>
      </c>
      <c r="CN47" s="78">
        <v>19</v>
      </c>
      <c r="CO47" s="78">
        <f t="shared" si="10"/>
        <v>19</v>
      </c>
    </row>
    <row r="48" spans="1:93">
      <c r="A48" s="110" t="s">
        <v>375</v>
      </c>
      <c r="B48" s="108">
        <v>1E-4</v>
      </c>
      <c r="C48" s="108">
        <v>1E-4</v>
      </c>
      <c r="D48" s="265">
        <f t="shared" si="0"/>
        <v>0</v>
      </c>
      <c r="E48" s="78">
        <v>151600</v>
      </c>
      <c r="F48" s="78">
        <v>-23248</v>
      </c>
      <c r="G48" s="78"/>
      <c r="H48" s="78">
        <v>6096</v>
      </c>
      <c r="I48" s="78">
        <v>4591</v>
      </c>
      <c r="J48" s="78"/>
      <c r="K48" s="78">
        <v>-5364</v>
      </c>
      <c r="L48" s="78">
        <v>6610</v>
      </c>
      <c r="M48" s="78"/>
      <c r="N48" s="78">
        <v>-9444</v>
      </c>
      <c r="O48" s="78">
        <f t="shared" si="1"/>
        <v>-20759</v>
      </c>
      <c r="P48" s="78">
        <f t="shared" si="2"/>
        <v>130841</v>
      </c>
      <c r="AC48" s="270">
        <v>139591</v>
      </c>
      <c r="AD48" s="270">
        <v>122606</v>
      </c>
      <c r="AE48" s="270">
        <v>118169</v>
      </c>
      <c r="AF48" s="270">
        <v>145658</v>
      </c>
      <c r="AG48" s="268">
        <f t="shared" si="3"/>
        <v>6096</v>
      </c>
      <c r="AH48" s="268">
        <f t="shared" si="4"/>
        <v>4591</v>
      </c>
      <c r="AI48" s="268" t="s">
        <v>392</v>
      </c>
      <c r="AJ48" s="268" t="s">
        <v>392</v>
      </c>
      <c r="AK48" s="268"/>
      <c r="AL48" s="268">
        <f t="shared" si="5"/>
        <v>0</v>
      </c>
      <c r="AM48" s="268">
        <v>-688</v>
      </c>
      <c r="AN48" s="268"/>
      <c r="AO48" s="268"/>
      <c r="AP48" s="268"/>
      <c r="AQ48" s="268"/>
      <c r="AR48" s="268"/>
      <c r="AS48" s="78">
        <v>-696</v>
      </c>
      <c r="AT48" s="78">
        <v>847</v>
      </c>
      <c r="AU48" s="78"/>
      <c r="AV48" s="78"/>
      <c r="AW48" s="78"/>
      <c r="AX48" s="78"/>
      <c r="AY48" s="78"/>
      <c r="AZ48" s="78">
        <v>-3102</v>
      </c>
      <c r="BA48" s="78"/>
      <c r="BB48" s="78"/>
      <c r="BC48" s="78"/>
      <c r="BD48" s="78"/>
      <c r="BE48" s="78"/>
      <c r="BF48" s="268"/>
      <c r="BG48" s="268"/>
      <c r="BH48" s="268"/>
      <c r="BI48" s="268"/>
      <c r="BJ48" s="268"/>
      <c r="BK48" s="78">
        <f t="shared" si="6"/>
        <v>7048</v>
      </c>
      <c r="BL48" s="268" t="s">
        <v>392</v>
      </c>
      <c r="BM48" s="268" t="s">
        <v>392</v>
      </c>
      <c r="BN48" s="268" t="s">
        <v>392</v>
      </c>
      <c r="BO48" s="268"/>
      <c r="BP48" s="268">
        <v>4677</v>
      </c>
      <c r="BQ48" s="268">
        <v>5763</v>
      </c>
      <c r="BR48" s="78">
        <v>4177</v>
      </c>
      <c r="BS48" s="268"/>
      <c r="BT48" s="268"/>
      <c r="BU48" s="268">
        <v>21097</v>
      </c>
      <c r="BV48" s="268">
        <f t="shared" si="7"/>
        <v>-24188</v>
      </c>
      <c r="BW48" s="78">
        <v>-3640</v>
      </c>
      <c r="BX48" s="78">
        <v>-3640</v>
      </c>
      <c r="BY48" s="78">
        <v>-3640</v>
      </c>
      <c r="BZ48" s="78">
        <v>-3640</v>
      </c>
      <c r="CA48" s="78">
        <v>-3640</v>
      </c>
      <c r="CB48" s="78">
        <v>-5985</v>
      </c>
      <c r="CC48" s="268">
        <f t="shared" si="8"/>
        <v>-3</v>
      </c>
      <c r="CD48" s="268">
        <v>951</v>
      </c>
      <c r="CE48" s="268" t="s">
        <v>185</v>
      </c>
      <c r="CF48" s="268" t="s">
        <v>185</v>
      </c>
      <c r="CG48" s="268" t="s">
        <v>185</v>
      </c>
      <c r="CH48" s="268" t="s">
        <v>185</v>
      </c>
      <c r="CI48" s="268" t="s">
        <v>185</v>
      </c>
      <c r="CJ48" s="268" t="s">
        <v>185</v>
      </c>
      <c r="CK48" s="268">
        <f t="shared" si="9"/>
        <v>-24199</v>
      </c>
      <c r="CL48" s="78">
        <v>0</v>
      </c>
      <c r="CM48" s="78">
        <v>0</v>
      </c>
      <c r="CN48" s="78">
        <v>9</v>
      </c>
      <c r="CO48" s="78">
        <f t="shared" si="10"/>
        <v>9</v>
      </c>
    </row>
    <row r="49" spans="1:93">
      <c r="A49" s="110" t="s">
        <v>376</v>
      </c>
      <c r="B49" s="108">
        <v>4.0000000000000002E-4</v>
      </c>
      <c r="C49" s="108">
        <v>2.0000000000000001E-4</v>
      </c>
      <c r="D49" s="265">
        <f t="shared" si="0"/>
        <v>-2.0000000000000001E-4</v>
      </c>
      <c r="E49" s="78">
        <v>479423</v>
      </c>
      <c r="F49" s="78">
        <v>-204572</v>
      </c>
      <c r="G49" s="78"/>
      <c r="H49" s="78">
        <v>12560</v>
      </c>
      <c r="I49" s="78">
        <v>9458</v>
      </c>
      <c r="J49" s="78"/>
      <c r="K49" s="78">
        <v>-11052</v>
      </c>
      <c r="L49" s="78">
        <v>13619</v>
      </c>
      <c r="M49" s="78"/>
      <c r="N49" s="78">
        <v>-29866</v>
      </c>
      <c r="O49" s="78">
        <f t="shared" si="1"/>
        <v>-209853</v>
      </c>
      <c r="P49" s="78">
        <f t="shared" si="2"/>
        <v>269570</v>
      </c>
      <c r="AC49" s="270">
        <v>287598</v>
      </c>
      <c r="AD49" s="270">
        <v>252604</v>
      </c>
      <c r="AE49" s="270">
        <v>243462</v>
      </c>
      <c r="AF49" s="270">
        <v>300096</v>
      </c>
      <c r="AG49" s="268">
        <f t="shared" si="3"/>
        <v>12560</v>
      </c>
      <c r="AH49" s="268">
        <f t="shared" si="4"/>
        <v>9458</v>
      </c>
      <c r="AI49" s="268" t="s">
        <v>392</v>
      </c>
      <c r="AJ49" s="268" t="s">
        <v>392</v>
      </c>
      <c r="AK49" s="268"/>
      <c r="AL49" s="268">
        <f t="shared" si="5"/>
        <v>0</v>
      </c>
      <c r="AM49" s="268">
        <v>-1417</v>
      </c>
      <c r="AN49" s="268"/>
      <c r="AO49" s="268"/>
      <c r="AP49" s="268"/>
      <c r="AQ49" s="268"/>
      <c r="AR49" s="268"/>
      <c r="AS49" s="78">
        <v>-1434</v>
      </c>
      <c r="AT49" s="78">
        <v>1746</v>
      </c>
      <c r="AU49" s="78"/>
      <c r="AV49" s="78"/>
      <c r="AW49" s="78"/>
      <c r="AX49" s="78"/>
      <c r="AY49" s="78"/>
      <c r="AZ49" s="78">
        <v>-27302</v>
      </c>
      <c r="BA49" s="78"/>
      <c r="BB49" s="78"/>
      <c r="BC49" s="78"/>
      <c r="BD49" s="78"/>
      <c r="BE49" s="78"/>
      <c r="BF49" s="268"/>
      <c r="BG49" s="268"/>
      <c r="BH49" s="268"/>
      <c r="BI49" s="268"/>
      <c r="BJ49" s="268"/>
      <c r="BK49" s="78">
        <f t="shared" si="6"/>
        <v>-6389</v>
      </c>
      <c r="BL49" s="268" t="s">
        <v>392</v>
      </c>
      <c r="BM49" s="268" t="s">
        <v>392</v>
      </c>
      <c r="BN49" s="268" t="s">
        <v>392</v>
      </c>
      <c r="BO49" s="268"/>
      <c r="BP49" s="268">
        <v>9636</v>
      </c>
      <c r="BQ49" s="268">
        <v>11873</v>
      </c>
      <c r="BR49" s="78">
        <v>8605</v>
      </c>
      <c r="BS49" s="268"/>
      <c r="BT49" s="268"/>
      <c r="BU49" s="268">
        <v>185653</v>
      </c>
      <c r="BV49" s="268">
        <f t="shared" si="7"/>
        <v>-192021</v>
      </c>
      <c r="BW49" s="78">
        <v>-28408</v>
      </c>
      <c r="BX49" s="78">
        <v>-28408</v>
      </c>
      <c r="BY49" s="78">
        <v>-28408</v>
      </c>
      <c r="BZ49" s="78">
        <v>-28408</v>
      </c>
      <c r="CA49" s="78">
        <v>-28408</v>
      </c>
      <c r="CB49" s="78">
        <v>-49980</v>
      </c>
      <c r="CC49" s="268">
        <f t="shared" si="8"/>
        <v>-1</v>
      </c>
      <c r="CD49" s="268">
        <v>8385</v>
      </c>
      <c r="CE49" s="268" t="s">
        <v>185</v>
      </c>
      <c r="CF49" s="268" t="s">
        <v>185</v>
      </c>
      <c r="CG49" s="268" t="s">
        <v>185</v>
      </c>
      <c r="CH49" s="268" t="s">
        <v>185</v>
      </c>
      <c r="CI49" s="268" t="s">
        <v>185</v>
      </c>
      <c r="CJ49" s="268" t="s">
        <v>185</v>
      </c>
      <c r="CK49" s="268">
        <f t="shared" si="9"/>
        <v>-212957</v>
      </c>
      <c r="CL49" s="78">
        <v>0</v>
      </c>
      <c r="CM49" s="78">
        <v>0</v>
      </c>
      <c r="CN49" s="78">
        <v>26</v>
      </c>
      <c r="CO49" s="78">
        <f t="shared" si="10"/>
        <v>26</v>
      </c>
    </row>
    <row r="50" spans="1:93">
      <c r="A50" s="110" t="s">
        <v>377</v>
      </c>
      <c r="B50" s="108">
        <v>1E-4</v>
      </c>
      <c r="C50" s="108">
        <v>1E-4</v>
      </c>
      <c r="D50" s="265">
        <f t="shared" si="0"/>
        <v>0</v>
      </c>
      <c r="E50" s="78">
        <v>199834</v>
      </c>
      <c r="F50" s="78">
        <v>-6815</v>
      </c>
      <c r="G50" s="78"/>
      <c r="H50" s="78">
        <v>9257</v>
      </c>
      <c r="I50" s="78">
        <v>6971</v>
      </c>
      <c r="J50" s="78"/>
      <c r="K50" s="78">
        <v>-8146</v>
      </c>
      <c r="L50" s="78">
        <v>10038</v>
      </c>
      <c r="M50" s="78"/>
      <c r="N50" s="78">
        <v>-12449</v>
      </c>
      <c r="O50" s="78">
        <f t="shared" si="1"/>
        <v>-1144</v>
      </c>
      <c r="P50" s="78">
        <f t="shared" si="2"/>
        <v>198690</v>
      </c>
      <c r="AC50" s="270">
        <v>211978</v>
      </c>
      <c r="AD50" s="270">
        <v>186185</v>
      </c>
      <c r="AE50" s="270">
        <v>179447</v>
      </c>
      <c r="AF50" s="270">
        <v>221190</v>
      </c>
      <c r="AG50" s="268">
        <f t="shared" si="3"/>
        <v>9257</v>
      </c>
      <c r="AH50" s="268">
        <f t="shared" si="4"/>
        <v>6971</v>
      </c>
      <c r="AI50" s="268" t="s">
        <v>392</v>
      </c>
      <c r="AJ50" s="268" t="s">
        <v>392</v>
      </c>
      <c r="AK50" s="268"/>
      <c r="AL50" s="268">
        <f t="shared" si="5"/>
        <v>0</v>
      </c>
      <c r="AM50" s="268">
        <v>-1044</v>
      </c>
      <c r="AN50" s="268"/>
      <c r="AO50" s="268"/>
      <c r="AP50" s="268"/>
      <c r="AQ50" s="268"/>
      <c r="AR50" s="268"/>
      <c r="AS50" s="78">
        <v>-1057</v>
      </c>
      <c r="AT50" s="78">
        <v>1287</v>
      </c>
      <c r="AU50" s="78"/>
      <c r="AV50" s="78"/>
      <c r="AW50" s="78"/>
      <c r="AX50" s="78"/>
      <c r="AY50" s="78"/>
      <c r="AZ50" s="78">
        <v>-909</v>
      </c>
      <c r="BA50" s="78"/>
      <c r="BB50" s="78"/>
      <c r="BC50" s="78"/>
      <c r="BD50" s="78"/>
      <c r="BE50" s="78"/>
      <c r="BF50" s="268"/>
      <c r="BG50" s="268"/>
      <c r="BH50" s="268"/>
      <c r="BI50" s="268"/>
      <c r="BJ50" s="268"/>
      <c r="BK50" s="78">
        <f t="shared" si="6"/>
        <v>14505</v>
      </c>
      <c r="BL50" s="268" t="s">
        <v>392</v>
      </c>
      <c r="BM50" s="268" t="s">
        <v>392</v>
      </c>
      <c r="BN50" s="268" t="s">
        <v>392</v>
      </c>
      <c r="BO50" s="268"/>
      <c r="BP50" s="268">
        <v>7102</v>
      </c>
      <c r="BQ50" s="268">
        <v>8751</v>
      </c>
      <c r="BR50" s="78">
        <v>6343</v>
      </c>
      <c r="BS50" s="268"/>
      <c r="BT50" s="268"/>
      <c r="BU50" s="268">
        <v>6185</v>
      </c>
      <c r="BV50" s="268">
        <f t="shared" si="7"/>
        <v>-10879</v>
      </c>
      <c r="BW50" s="78">
        <v>-1724</v>
      </c>
      <c r="BX50" s="78">
        <v>-1724</v>
      </c>
      <c r="BY50" s="78">
        <v>-1724</v>
      </c>
      <c r="BZ50" s="78">
        <v>-1724</v>
      </c>
      <c r="CA50" s="78">
        <v>-1724</v>
      </c>
      <c r="CB50" s="78">
        <v>-2257</v>
      </c>
      <c r="CC50" s="268">
        <f t="shared" si="8"/>
        <v>-2</v>
      </c>
      <c r="CD50" s="268">
        <v>279</v>
      </c>
      <c r="CE50" s="268" t="s">
        <v>185</v>
      </c>
      <c r="CF50" s="268" t="s">
        <v>185</v>
      </c>
      <c r="CG50" s="268" t="s">
        <v>185</v>
      </c>
      <c r="CH50" s="268" t="s">
        <v>185</v>
      </c>
      <c r="CI50" s="268" t="s">
        <v>185</v>
      </c>
      <c r="CJ50" s="268" t="s">
        <v>185</v>
      </c>
      <c r="CK50" s="268">
        <f t="shared" si="9"/>
        <v>-7094</v>
      </c>
      <c r="CL50" s="78">
        <v>0</v>
      </c>
      <c r="CM50" s="78">
        <v>0</v>
      </c>
      <c r="CN50" s="78">
        <v>10</v>
      </c>
      <c r="CO50" s="78">
        <f t="shared" si="10"/>
        <v>10</v>
      </c>
    </row>
    <row r="51" spans="1:93">
      <c r="A51" s="110" t="s">
        <v>378</v>
      </c>
      <c r="B51" s="108">
        <v>0.15920000000000001</v>
      </c>
      <c r="C51" s="108">
        <v>0.1714</v>
      </c>
      <c r="D51" s="265">
        <f t="shared" si="0"/>
        <v>1.2199999999999989E-2</v>
      </c>
      <c r="E51" s="78">
        <v>213771131</v>
      </c>
      <c r="F51" s="78">
        <v>15352247</v>
      </c>
      <c r="G51" s="78"/>
      <c r="H51" s="78">
        <v>11063838</v>
      </c>
      <c r="I51" s="78">
        <v>8331775</v>
      </c>
      <c r="J51" s="78"/>
      <c r="K51" s="78">
        <v>-9736403</v>
      </c>
      <c r="L51" s="78">
        <v>11997167</v>
      </c>
      <c r="M51" s="78"/>
      <c r="N51" s="78">
        <v>-13317083</v>
      </c>
      <c r="O51" s="78">
        <f t="shared" si="1"/>
        <v>23691541</v>
      </c>
      <c r="P51" s="78">
        <f t="shared" si="2"/>
        <v>237462672</v>
      </c>
      <c r="AC51" s="270">
        <v>253343722</v>
      </c>
      <c r="AD51" s="270">
        <v>222517351</v>
      </c>
      <c r="AE51" s="270">
        <v>214464241</v>
      </c>
      <c r="AF51" s="270">
        <v>264353128</v>
      </c>
      <c r="AG51" s="268">
        <f t="shared" si="3"/>
        <v>11063838</v>
      </c>
      <c r="AH51" s="268">
        <f t="shared" si="4"/>
        <v>8331775</v>
      </c>
      <c r="AI51" s="268" t="s">
        <v>392</v>
      </c>
      <c r="AJ51" s="268" t="s">
        <v>392</v>
      </c>
      <c r="AK51" s="268"/>
      <c r="AL51" s="268">
        <f t="shared" si="5"/>
        <v>0</v>
      </c>
      <c r="AM51" s="268">
        <v>-1248257</v>
      </c>
      <c r="AN51" s="268"/>
      <c r="AO51" s="268"/>
      <c r="AP51" s="268"/>
      <c r="AQ51" s="268"/>
      <c r="AR51" s="268"/>
      <c r="AS51" s="78">
        <v>-1263375</v>
      </c>
      <c r="AT51" s="78">
        <v>1538098</v>
      </c>
      <c r="AU51" s="78"/>
      <c r="AV51" s="78"/>
      <c r="AW51" s="78"/>
      <c r="AX51" s="78"/>
      <c r="AY51" s="78"/>
      <c r="AZ51" s="78">
        <v>2048894</v>
      </c>
      <c r="BA51" s="78"/>
      <c r="BB51" s="78"/>
      <c r="BC51" s="78"/>
      <c r="BD51" s="78"/>
      <c r="BE51" s="78"/>
      <c r="BF51" s="268"/>
      <c r="BG51" s="268"/>
      <c r="BH51" s="268"/>
      <c r="BI51" s="268"/>
      <c r="BJ51" s="268"/>
      <c r="BK51" s="78">
        <f t="shared" si="6"/>
        <v>20470973</v>
      </c>
      <c r="BL51" s="268" t="s">
        <v>392</v>
      </c>
      <c r="BM51" s="268" t="s">
        <v>392</v>
      </c>
      <c r="BN51" s="268" t="s">
        <v>392</v>
      </c>
      <c r="BO51" s="268"/>
      <c r="BP51" s="268">
        <v>8488147</v>
      </c>
      <c r="BQ51" s="268">
        <v>10459069</v>
      </c>
      <c r="BR51" s="78">
        <v>7580251</v>
      </c>
      <c r="BS51" s="268"/>
      <c r="BT51" s="268">
        <v>13932479</v>
      </c>
      <c r="BU51" s="268"/>
      <c r="BV51" s="268">
        <f t="shared" si="7"/>
        <v>8323150</v>
      </c>
      <c r="BW51" s="78">
        <v>1075361</v>
      </c>
      <c r="BX51" s="78">
        <v>1075361</v>
      </c>
      <c r="BY51" s="78">
        <v>1075361</v>
      </c>
      <c r="BZ51" s="78">
        <v>1075361</v>
      </c>
      <c r="CA51" s="78">
        <v>1075361</v>
      </c>
      <c r="CB51" s="78">
        <v>2946346</v>
      </c>
      <c r="CC51" s="268">
        <f t="shared" si="8"/>
        <v>-1</v>
      </c>
      <c r="CD51" s="268">
        <v>-629126</v>
      </c>
      <c r="CE51" s="268" t="s">
        <v>185</v>
      </c>
      <c r="CF51" s="268" t="s">
        <v>185</v>
      </c>
      <c r="CG51" s="268" t="s">
        <v>185</v>
      </c>
      <c r="CH51" s="268" t="s">
        <v>185</v>
      </c>
      <c r="CI51" s="268" t="s">
        <v>185</v>
      </c>
      <c r="CJ51" s="268" t="s">
        <v>185</v>
      </c>
      <c r="CK51" s="268">
        <f t="shared" si="9"/>
        <v>15981373</v>
      </c>
      <c r="CL51" s="78">
        <v>1318</v>
      </c>
      <c r="CM51" s="78">
        <v>16</v>
      </c>
      <c r="CN51" s="78">
        <v>8469</v>
      </c>
      <c r="CO51" s="78">
        <f t="shared" si="10"/>
        <v>9803</v>
      </c>
    </row>
    <row r="52" spans="1:93">
      <c r="A52" s="110" t="s">
        <v>337</v>
      </c>
      <c r="B52" s="108">
        <v>0.02</v>
      </c>
      <c r="C52" s="108">
        <v>2.1499999999999998E-2</v>
      </c>
      <c r="D52" s="265">
        <f t="shared" si="0"/>
        <v>1.4999999999999979E-3</v>
      </c>
      <c r="E52" s="78">
        <v>26898652</v>
      </c>
      <c r="F52" s="78">
        <v>1812395</v>
      </c>
      <c r="G52" s="78"/>
      <c r="H52" s="78">
        <v>1386034</v>
      </c>
      <c r="I52" s="78">
        <v>1043772</v>
      </c>
      <c r="J52" s="78"/>
      <c r="K52" s="78">
        <v>-1219737</v>
      </c>
      <c r="L52" s="78">
        <v>1502958</v>
      </c>
      <c r="M52" s="78"/>
      <c r="N52" s="78">
        <v>-1675678</v>
      </c>
      <c r="O52" s="78">
        <f t="shared" si="1"/>
        <v>2849744</v>
      </c>
      <c r="P52" s="78">
        <f t="shared" si="2"/>
        <v>29748396</v>
      </c>
      <c r="AC52" s="270">
        <v>31737912</v>
      </c>
      <c r="AD52" s="270">
        <v>27876105</v>
      </c>
      <c r="AE52" s="270">
        <v>26867242</v>
      </c>
      <c r="AF52" s="270">
        <v>33117127</v>
      </c>
      <c r="AG52" s="268">
        <f t="shared" si="3"/>
        <v>1386034</v>
      </c>
      <c r="AH52" s="268">
        <f t="shared" si="4"/>
        <v>1043772</v>
      </c>
      <c r="AI52" s="268" t="s">
        <v>392</v>
      </c>
      <c r="AJ52" s="268" t="s">
        <v>392</v>
      </c>
      <c r="AK52" s="268"/>
      <c r="AL52" s="268">
        <f t="shared" si="5"/>
        <v>0</v>
      </c>
      <c r="AM52" s="268">
        <v>-156377</v>
      </c>
      <c r="AN52" s="268"/>
      <c r="AO52" s="268"/>
      <c r="AP52" s="268"/>
      <c r="AQ52" s="268"/>
      <c r="AR52" s="268"/>
      <c r="AS52" s="78">
        <v>-158271</v>
      </c>
      <c r="AT52" s="78">
        <v>192687</v>
      </c>
      <c r="AU52" s="78"/>
      <c r="AV52" s="78"/>
      <c r="AW52" s="78"/>
      <c r="AX52" s="78"/>
      <c r="AY52" s="78"/>
      <c r="AZ52" s="78">
        <v>241880</v>
      </c>
      <c r="BA52" s="78"/>
      <c r="BB52" s="78"/>
      <c r="BC52" s="78"/>
      <c r="BD52" s="78"/>
      <c r="BE52" s="78"/>
      <c r="BF52" s="268"/>
      <c r="BG52" s="268"/>
      <c r="BH52" s="268"/>
      <c r="BI52" s="268"/>
      <c r="BJ52" s="268"/>
      <c r="BK52" s="78">
        <f t="shared" si="6"/>
        <v>2549725</v>
      </c>
      <c r="BL52" s="268" t="s">
        <v>392</v>
      </c>
      <c r="BM52" s="268" t="s">
        <v>392</v>
      </c>
      <c r="BN52" s="268" t="s">
        <v>392</v>
      </c>
      <c r="BO52" s="268"/>
      <c r="BP52" s="268">
        <v>1063362</v>
      </c>
      <c r="BQ52" s="268">
        <v>1310271</v>
      </c>
      <c r="BR52" s="78">
        <v>949624</v>
      </c>
      <c r="BS52" s="268"/>
      <c r="BT52" s="268">
        <v>1644785</v>
      </c>
      <c r="BU52" s="268"/>
      <c r="BV52" s="268">
        <f t="shared" si="7"/>
        <v>942070</v>
      </c>
      <c r="BW52" s="78">
        <v>119920</v>
      </c>
      <c r="BX52" s="78">
        <v>119920</v>
      </c>
      <c r="BY52" s="78">
        <v>119920</v>
      </c>
      <c r="BZ52" s="78">
        <v>119920</v>
      </c>
      <c r="CA52" s="78">
        <v>119920</v>
      </c>
      <c r="CB52" s="78">
        <v>342468</v>
      </c>
      <c r="CC52" s="268">
        <f t="shared" si="8"/>
        <v>2</v>
      </c>
      <c r="CD52" s="268">
        <v>-74269</v>
      </c>
      <c r="CE52" s="268" t="s">
        <v>185</v>
      </c>
      <c r="CF52" s="268" t="s">
        <v>185</v>
      </c>
      <c r="CG52" s="268" t="s">
        <v>185</v>
      </c>
      <c r="CH52" s="268" t="s">
        <v>185</v>
      </c>
      <c r="CI52" s="268" t="s">
        <v>185</v>
      </c>
      <c r="CJ52" s="268" t="s">
        <v>185</v>
      </c>
      <c r="CK52" s="268">
        <f t="shared" si="9"/>
        <v>1886664</v>
      </c>
      <c r="CL52" s="78">
        <v>156</v>
      </c>
      <c r="CM52" s="78">
        <v>1</v>
      </c>
      <c r="CN52" s="78">
        <v>1622</v>
      </c>
      <c r="CO52" s="78">
        <f t="shared" si="10"/>
        <v>1779</v>
      </c>
    </row>
    <row r="53" spans="1:93">
      <c r="A53" s="110" t="s">
        <v>349</v>
      </c>
      <c r="B53" s="108">
        <v>4.0000000000000001E-3</v>
      </c>
      <c r="C53" s="108">
        <v>4.5999999999999999E-3</v>
      </c>
      <c r="D53" s="265">
        <f t="shared" si="0"/>
        <v>5.9999999999999984E-4</v>
      </c>
      <c r="E53" s="78">
        <v>5310928</v>
      </c>
      <c r="F53" s="78">
        <v>789489</v>
      </c>
      <c r="G53" s="78"/>
      <c r="H53" s="78">
        <v>295791</v>
      </c>
      <c r="I53" s="78">
        <v>222750</v>
      </c>
      <c r="J53" s="78"/>
      <c r="K53" s="78">
        <v>-260303</v>
      </c>
      <c r="L53" s="78">
        <v>320744</v>
      </c>
      <c r="M53" s="78"/>
      <c r="N53" s="78">
        <v>-330849</v>
      </c>
      <c r="O53" s="78">
        <f t="shared" si="1"/>
        <v>1037622</v>
      </c>
      <c r="P53" s="78">
        <f t="shared" si="2"/>
        <v>6348550</v>
      </c>
      <c r="AC53" s="270">
        <v>6773129</v>
      </c>
      <c r="AD53" s="270">
        <v>5948988</v>
      </c>
      <c r="AE53" s="270">
        <v>5733688</v>
      </c>
      <c r="AF53" s="270">
        <v>7067465</v>
      </c>
      <c r="AG53" s="268">
        <f t="shared" si="3"/>
        <v>295791</v>
      </c>
      <c r="AH53" s="268">
        <f t="shared" si="4"/>
        <v>222750</v>
      </c>
      <c r="AI53" s="268" t="s">
        <v>392</v>
      </c>
      <c r="AJ53" s="268" t="s">
        <v>392</v>
      </c>
      <c r="AK53" s="268"/>
      <c r="AL53" s="268">
        <f t="shared" si="5"/>
        <v>0</v>
      </c>
      <c r="AM53" s="268">
        <v>-33372</v>
      </c>
      <c r="AN53" s="268"/>
      <c r="AO53" s="268"/>
      <c r="AP53" s="268"/>
      <c r="AQ53" s="268"/>
      <c r="AR53" s="268"/>
      <c r="AS53" s="78">
        <v>-33776</v>
      </c>
      <c r="AT53" s="78">
        <v>41121</v>
      </c>
      <c r="AU53" s="78"/>
      <c r="AV53" s="78"/>
      <c r="AW53" s="78"/>
      <c r="AX53" s="78"/>
      <c r="AY53" s="78"/>
      <c r="AZ53" s="78">
        <v>105365</v>
      </c>
      <c r="BA53" s="78"/>
      <c r="BB53" s="78"/>
      <c r="BC53" s="78"/>
      <c r="BD53" s="78"/>
      <c r="BE53" s="78"/>
      <c r="BF53" s="268"/>
      <c r="BG53" s="268"/>
      <c r="BH53" s="268"/>
      <c r="BI53" s="268"/>
      <c r="BJ53" s="268"/>
      <c r="BK53" s="78">
        <f t="shared" si="6"/>
        <v>597879</v>
      </c>
      <c r="BL53" s="268" t="s">
        <v>392</v>
      </c>
      <c r="BM53" s="268" t="s">
        <v>392</v>
      </c>
      <c r="BN53" s="268" t="s">
        <v>392</v>
      </c>
      <c r="BO53" s="268"/>
      <c r="BP53" s="268">
        <v>226930</v>
      </c>
      <c r="BQ53" s="268">
        <v>279623</v>
      </c>
      <c r="BR53" s="78">
        <v>202658</v>
      </c>
      <c r="BS53" s="268"/>
      <c r="BT53" s="268">
        <v>716477</v>
      </c>
      <c r="BU53" s="268"/>
      <c r="BV53" s="268">
        <f t="shared" si="7"/>
        <v>566512</v>
      </c>
      <c r="BW53" s="78">
        <v>79338</v>
      </c>
      <c r="BX53" s="78">
        <v>79338</v>
      </c>
      <c r="BY53" s="78">
        <v>79338</v>
      </c>
      <c r="BZ53" s="78">
        <v>79338</v>
      </c>
      <c r="CA53" s="78">
        <v>79338</v>
      </c>
      <c r="CB53" s="78">
        <v>169825</v>
      </c>
      <c r="CC53" s="268">
        <f t="shared" si="8"/>
        <v>-3</v>
      </c>
      <c r="CD53" s="268">
        <v>-32355</v>
      </c>
      <c r="CE53" s="268" t="s">
        <v>185</v>
      </c>
      <c r="CF53" s="268" t="s">
        <v>185</v>
      </c>
      <c r="CG53" s="268" t="s">
        <v>185</v>
      </c>
      <c r="CH53" s="268" t="s">
        <v>185</v>
      </c>
      <c r="CI53" s="268" t="s">
        <v>185</v>
      </c>
      <c r="CJ53" s="268" t="s">
        <v>185</v>
      </c>
      <c r="CK53" s="268">
        <f t="shared" si="9"/>
        <v>821844</v>
      </c>
      <c r="CL53" s="78">
        <v>36</v>
      </c>
      <c r="CM53" s="78">
        <v>0</v>
      </c>
      <c r="CN53" s="78">
        <v>310</v>
      </c>
      <c r="CO53" s="78">
        <f t="shared" si="10"/>
        <v>346</v>
      </c>
    </row>
    <row r="54" spans="1:93" s="203" customFormat="1">
      <c r="A54" s="110" t="s">
        <v>350</v>
      </c>
      <c r="B54" s="266">
        <v>6.0000000000000001E-3</v>
      </c>
      <c r="C54" s="267">
        <v>6.4000000000000003E-3</v>
      </c>
      <c r="D54" s="265">
        <f t="shared" si="0"/>
        <v>4.0000000000000018E-4</v>
      </c>
      <c r="E54" s="133">
        <v>8093074</v>
      </c>
      <c r="F54" s="133">
        <v>437313</v>
      </c>
      <c r="G54" s="133"/>
      <c r="H54" s="133">
        <v>411484</v>
      </c>
      <c r="I54" s="133">
        <v>309874</v>
      </c>
      <c r="J54" s="133"/>
      <c r="K54" s="133">
        <v>-362114</v>
      </c>
      <c r="L54" s="133">
        <v>446196</v>
      </c>
      <c r="M54" s="133"/>
      <c r="N54" s="133">
        <v>-504166</v>
      </c>
      <c r="O54" s="78">
        <f t="shared" si="1"/>
        <v>738587</v>
      </c>
      <c r="P54" s="78">
        <f t="shared" si="2"/>
        <v>8831661</v>
      </c>
      <c r="AC54" s="203">
        <v>9422306</v>
      </c>
      <c r="AD54" s="203">
        <v>8275818</v>
      </c>
      <c r="AE54" s="203">
        <v>7976308</v>
      </c>
      <c r="AF54" s="203">
        <v>9831765</v>
      </c>
      <c r="AG54" s="268">
        <f t="shared" si="3"/>
        <v>411484</v>
      </c>
      <c r="AH54" s="268">
        <f t="shared" si="4"/>
        <v>309874</v>
      </c>
      <c r="AI54" s="268" t="s">
        <v>392</v>
      </c>
      <c r="AJ54" s="268" t="s">
        <v>392</v>
      </c>
      <c r="AK54" s="268"/>
      <c r="AL54" s="268">
        <f t="shared" si="5"/>
        <v>0</v>
      </c>
      <c r="AM54" s="268">
        <v>-46425</v>
      </c>
      <c r="AN54" s="268"/>
      <c r="AO54" s="268"/>
      <c r="AP54" s="268"/>
      <c r="AQ54" s="268"/>
      <c r="AR54" s="268"/>
      <c r="AS54" s="133">
        <v>-46987</v>
      </c>
      <c r="AT54" s="133">
        <v>57205</v>
      </c>
      <c r="AU54" s="133"/>
      <c r="AV54" s="133"/>
      <c r="AW54" s="133"/>
      <c r="AX54" s="133"/>
      <c r="AY54" s="133"/>
      <c r="AZ54" s="133">
        <v>58363</v>
      </c>
      <c r="BA54" s="133"/>
      <c r="BB54" s="133"/>
      <c r="BC54" s="133"/>
      <c r="BD54" s="133"/>
      <c r="BE54" s="133"/>
      <c r="BF54" s="268"/>
      <c r="BG54" s="268"/>
      <c r="BH54" s="268"/>
      <c r="BI54" s="268"/>
      <c r="BJ54" s="268"/>
      <c r="BK54" s="78">
        <f t="shared" si="6"/>
        <v>743514</v>
      </c>
      <c r="BL54" s="268" t="s">
        <v>392</v>
      </c>
      <c r="BM54" s="268" t="s">
        <v>392</v>
      </c>
      <c r="BN54" s="268" t="s">
        <v>392</v>
      </c>
      <c r="BO54" s="268"/>
      <c r="BP54" s="268">
        <v>315689</v>
      </c>
      <c r="BQ54" s="268">
        <v>388991</v>
      </c>
      <c r="BR54" s="133">
        <v>281923</v>
      </c>
      <c r="BS54" s="268"/>
      <c r="BT54" s="268">
        <v>396871</v>
      </c>
      <c r="BU54" s="268"/>
      <c r="BV54" s="268">
        <f t="shared" si="7"/>
        <v>188250</v>
      </c>
      <c r="BW54" s="133">
        <v>22157</v>
      </c>
      <c r="BX54" s="133">
        <v>22157</v>
      </c>
      <c r="BY54" s="133">
        <v>22157</v>
      </c>
      <c r="BZ54" s="133">
        <v>22157</v>
      </c>
      <c r="CA54" s="133">
        <v>22157</v>
      </c>
      <c r="CB54" s="133">
        <v>77465</v>
      </c>
      <c r="CC54" s="268">
        <f t="shared" si="8"/>
        <v>0</v>
      </c>
      <c r="CD54" s="268">
        <v>-17921</v>
      </c>
      <c r="CE54" s="268" t="s">
        <v>185</v>
      </c>
      <c r="CF54" s="268" t="s">
        <v>185</v>
      </c>
      <c r="CG54" s="268" t="s">
        <v>185</v>
      </c>
      <c r="CH54" s="268" t="s">
        <v>185</v>
      </c>
      <c r="CI54" s="268" t="s">
        <v>185</v>
      </c>
      <c r="CJ54" s="268" t="s">
        <v>185</v>
      </c>
      <c r="CK54" s="268">
        <f t="shared" si="9"/>
        <v>455234</v>
      </c>
      <c r="CL54" s="133">
        <v>49</v>
      </c>
      <c r="CM54" s="133">
        <v>0</v>
      </c>
      <c r="CN54" s="133">
        <v>329</v>
      </c>
      <c r="CO54" s="78">
        <f t="shared" si="10"/>
        <v>378</v>
      </c>
    </row>
    <row r="55" spans="1:93" s="203" customFormat="1">
      <c r="A55" s="110"/>
      <c r="B55" s="159"/>
      <c r="E55" s="133">
        <f>SUM(E4:E54)</f>
        <v>426566592</v>
      </c>
      <c r="F55" s="133"/>
      <c r="G55" s="133"/>
      <c r="H55" s="133">
        <f>SUM(H4:H54)</f>
        <v>22019743</v>
      </c>
      <c r="I55" s="133">
        <f>SUM(I4:I54)</f>
        <v>16582271</v>
      </c>
      <c r="J55" s="133">
        <f>SUM(J4:J54)</f>
        <v>0</v>
      </c>
      <c r="K55" s="133">
        <f>SUM(K4:K54)</f>
        <v>-19377827</v>
      </c>
      <c r="L55" s="133">
        <f>SUM(L4:L54)</f>
        <v>23877298</v>
      </c>
      <c r="M55" s="133"/>
      <c r="N55" s="133">
        <f t="shared" ref="N55:AM55" si="11">SUM(N4:N54)</f>
        <v>-26573386</v>
      </c>
      <c r="O55" s="133">
        <f t="shared" si="11"/>
        <v>46042232</v>
      </c>
      <c r="P55" s="133">
        <f t="shared" si="11"/>
        <v>472608824</v>
      </c>
      <c r="Q55" s="133">
        <f t="shared" si="11"/>
        <v>0</v>
      </c>
      <c r="R55" s="133">
        <f t="shared" si="11"/>
        <v>0</v>
      </c>
      <c r="S55" s="133">
        <f t="shared" si="11"/>
        <v>0</v>
      </c>
      <c r="T55" s="133">
        <f t="shared" si="11"/>
        <v>0</v>
      </c>
      <c r="U55" s="133">
        <f t="shared" si="11"/>
        <v>0</v>
      </c>
      <c r="V55" s="133">
        <f t="shared" si="11"/>
        <v>0</v>
      </c>
      <c r="W55" s="133">
        <f t="shared" si="11"/>
        <v>0</v>
      </c>
      <c r="X55" s="133">
        <f t="shared" si="11"/>
        <v>0</v>
      </c>
      <c r="Y55" s="133">
        <f t="shared" si="11"/>
        <v>0</v>
      </c>
      <c r="Z55" s="133">
        <f t="shared" si="11"/>
        <v>0</v>
      </c>
      <c r="AA55" s="133">
        <f t="shared" si="11"/>
        <v>0</v>
      </c>
      <c r="AB55" s="133">
        <f t="shared" si="11"/>
        <v>0</v>
      </c>
      <c r="AC55" s="133">
        <f t="shared" si="11"/>
        <v>504215998</v>
      </c>
      <c r="AD55" s="133">
        <f t="shared" si="11"/>
        <v>442863978</v>
      </c>
      <c r="AE55" s="133">
        <f t="shared" si="11"/>
        <v>426836317</v>
      </c>
      <c r="AF55" s="133">
        <f t="shared" si="11"/>
        <v>526127412</v>
      </c>
      <c r="AG55" s="133">
        <f t="shared" si="11"/>
        <v>22019743</v>
      </c>
      <c r="AH55" s="133">
        <f t="shared" si="11"/>
        <v>16582271</v>
      </c>
      <c r="AI55" s="133">
        <f t="shared" si="11"/>
        <v>0</v>
      </c>
      <c r="AJ55" s="133">
        <f t="shared" si="11"/>
        <v>0</v>
      </c>
      <c r="AK55" s="133">
        <f t="shared" si="11"/>
        <v>0</v>
      </c>
      <c r="AL55" s="133">
        <f t="shared" si="11"/>
        <v>0</v>
      </c>
      <c r="AM55" s="133">
        <f t="shared" si="11"/>
        <v>-2484337</v>
      </c>
      <c r="AN55" s="133"/>
      <c r="AO55" s="133"/>
      <c r="AP55" s="133"/>
      <c r="AQ55" s="133"/>
      <c r="AR55" s="133"/>
      <c r="AS55" s="133">
        <f>SUM(AS4:AS54)</f>
        <v>-2514423</v>
      </c>
      <c r="AT55" s="133">
        <f>SUM(AT4:AT54)</f>
        <v>3061193</v>
      </c>
      <c r="AU55" s="133">
        <f t="shared" ref="AU55:AZ55" si="12">SUM(AU4:AU54)</f>
        <v>0</v>
      </c>
      <c r="AV55" s="133">
        <f t="shared" si="12"/>
        <v>0</v>
      </c>
      <c r="AW55" s="133">
        <f t="shared" si="12"/>
        <v>0</v>
      </c>
      <c r="AX55" s="133">
        <f t="shared" si="12"/>
        <v>0</v>
      </c>
      <c r="AY55" s="133">
        <f t="shared" si="12"/>
        <v>0</v>
      </c>
      <c r="AZ55" s="133">
        <f t="shared" si="12"/>
        <v>3938927</v>
      </c>
      <c r="BA55" s="133"/>
      <c r="BB55" s="133"/>
      <c r="BC55" s="133"/>
      <c r="BD55" s="133"/>
      <c r="BE55" s="133"/>
      <c r="BF55" s="133">
        <f>SUM(BF4:BF54)</f>
        <v>0</v>
      </c>
      <c r="BG55" s="133"/>
      <c r="BH55" s="133"/>
      <c r="BI55" s="133"/>
      <c r="BJ55" s="133"/>
      <c r="BK55" s="133">
        <f t="shared" ref="BK55:CN55" si="13">SUM(BK4:BK54)</f>
        <v>40603374</v>
      </c>
      <c r="BL55" s="133">
        <f t="shared" si="13"/>
        <v>0</v>
      </c>
      <c r="BM55" s="133">
        <f t="shared" si="13"/>
        <v>0</v>
      </c>
      <c r="BN55" s="133">
        <f t="shared" si="13"/>
        <v>0</v>
      </c>
      <c r="BO55" s="133">
        <f t="shared" si="13"/>
        <v>0</v>
      </c>
      <c r="BP55" s="133">
        <f t="shared" si="13"/>
        <v>16893489</v>
      </c>
      <c r="BQ55" s="133">
        <f t="shared" si="13"/>
        <v>20816106</v>
      </c>
      <c r="BR55" s="133">
        <f t="shared" si="13"/>
        <v>15086556</v>
      </c>
      <c r="BS55" s="133">
        <f t="shared" si="13"/>
        <v>0</v>
      </c>
      <c r="BT55" s="133">
        <f t="shared" si="13"/>
        <v>32695190</v>
      </c>
      <c r="BU55" s="133">
        <f t="shared" si="13"/>
        <v>5910504</v>
      </c>
      <c r="BV55" s="133">
        <f t="shared" si="13"/>
        <v>15620747</v>
      </c>
      <c r="BW55" s="133">
        <f t="shared" si="13"/>
        <v>2001354</v>
      </c>
      <c r="BX55" s="133">
        <f t="shared" si="13"/>
        <v>2001354</v>
      </c>
      <c r="BY55" s="133">
        <f t="shared" si="13"/>
        <v>2001354</v>
      </c>
      <c r="BZ55" s="133">
        <f t="shared" si="13"/>
        <v>2001354</v>
      </c>
      <c r="CA55" s="133">
        <f t="shared" si="13"/>
        <v>2001354</v>
      </c>
      <c r="CB55" s="133">
        <f t="shared" si="13"/>
        <v>5614005</v>
      </c>
      <c r="CC55" s="133">
        <f t="shared" si="13"/>
        <v>-28</v>
      </c>
      <c r="CD55" s="133">
        <f t="shared" si="13"/>
        <v>-1209486</v>
      </c>
      <c r="CE55" s="133">
        <f t="shared" si="13"/>
        <v>0</v>
      </c>
      <c r="CF55" s="133">
        <f t="shared" si="13"/>
        <v>0</v>
      </c>
      <c r="CG55" s="133">
        <f t="shared" si="13"/>
        <v>0</v>
      </c>
      <c r="CH55" s="133">
        <f t="shared" si="13"/>
        <v>0</v>
      </c>
      <c r="CI55" s="133">
        <f t="shared" si="13"/>
        <v>0</v>
      </c>
      <c r="CJ55" s="133">
        <f t="shared" si="13"/>
        <v>0</v>
      </c>
      <c r="CK55" s="133">
        <f t="shared" si="13"/>
        <v>30723619</v>
      </c>
      <c r="CL55" s="133">
        <f t="shared" si="13"/>
        <v>2483</v>
      </c>
      <c r="CM55" s="133">
        <f t="shared" si="13"/>
        <v>29</v>
      </c>
      <c r="CN55" s="133">
        <f t="shared" si="13"/>
        <v>19992</v>
      </c>
      <c r="CO55" s="133">
        <f t="shared" ref="CO55" si="14">SUM(CO4:CO54)</f>
        <v>22504</v>
      </c>
    </row>
  </sheetData>
  <mergeCells count="10">
    <mergeCell ref="CD1:CK1"/>
    <mergeCell ref="BW1:CB1"/>
    <mergeCell ref="BO1:BV1"/>
    <mergeCell ref="AG1:BK1"/>
    <mergeCell ref="BL1:BN1"/>
    <mergeCell ref="AC1:AF1"/>
    <mergeCell ref="B1:D1"/>
    <mergeCell ref="E1:P1"/>
    <mergeCell ref="Q1:X1"/>
    <mergeCell ref="Y1:AA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5"/>
  <sheetViews>
    <sheetView workbookViewId="0">
      <pane xSplit="1" ySplit="3" topLeftCell="B4" activePane="bottomRight" state="frozen"/>
      <selection pane="topRight" activeCell="B1" sqref="B1"/>
      <selection pane="bottomLeft" activeCell="A4" sqref="A4"/>
      <selection pane="bottomRight" activeCell="J27" sqref="J27"/>
    </sheetView>
  </sheetViews>
  <sheetFormatPr defaultRowHeight="12.75"/>
  <cols>
    <col min="1" max="1" width="43.28515625" style="94" bestFit="1" customWidth="1"/>
    <col min="2" max="4" width="9.28515625" style="83" bestFit="1" customWidth="1"/>
    <col min="5" max="5" width="16.85546875" style="94" bestFit="1" customWidth="1"/>
    <col min="6" max="6" width="14.28515625" style="94" bestFit="1" customWidth="1"/>
    <col min="7" max="7" width="15.140625" style="94" customWidth="1"/>
    <col min="8" max="8" width="14.28515625" style="94" customWidth="1"/>
    <col min="9" max="9" width="17.42578125" style="94" customWidth="1"/>
    <col min="10" max="10" width="15" style="94" bestFit="1" customWidth="1"/>
    <col min="11" max="11" width="15" style="94" customWidth="1"/>
    <col min="12" max="13" width="15" style="94" bestFit="1" customWidth="1"/>
    <col min="14" max="14" width="16.85546875" style="94" bestFit="1" customWidth="1"/>
    <col min="15" max="15" width="13" style="94" hidden="1" customWidth="1"/>
    <col min="16" max="16" width="16.42578125" style="94" hidden="1" customWidth="1"/>
    <col min="17" max="17" width="20.28515625" style="94" hidden="1" customWidth="1"/>
    <col min="18" max="18" width="17.42578125" style="94" hidden="1" customWidth="1"/>
    <col min="19" max="19" width="18.42578125" style="94" hidden="1" customWidth="1"/>
    <col min="20" max="20" width="16.28515625" style="94" hidden="1" customWidth="1"/>
    <col min="21" max="21" width="14.28515625" style="94" hidden="1" customWidth="1"/>
    <col min="22" max="22" width="12" style="94" hidden="1" customWidth="1"/>
    <col min="23" max="23" width="19" style="94" hidden="1" customWidth="1"/>
    <col min="24" max="24" width="15.42578125" style="94" hidden="1" customWidth="1"/>
    <col min="25" max="25" width="18.5703125" style="94" hidden="1" customWidth="1"/>
    <col min="26" max="26" width="24.7109375" style="94" hidden="1" customWidth="1"/>
    <col min="27" max="27" width="18.42578125" style="94" customWidth="1"/>
    <col min="28" max="29" width="16.5703125" style="94" customWidth="1"/>
    <col min="30" max="30" width="18.5703125" style="94" customWidth="1"/>
    <col min="31" max="31" width="15.28515625" style="94" customWidth="1"/>
    <col min="32" max="32" width="16.85546875" style="94" customWidth="1"/>
    <col min="33" max="33" width="17.42578125" style="94" hidden="1" customWidth="1"/>
    <col min="34" max="34" width="19.140625" style="94" hidden="1" customWidth="1"/>
    <col min="35" max="35" width="17.42578125" style="94" customWidth="1"/>
    <col min="36" max="36" width="15.85546875" style="94" customWidth="1"/>
    <col min="37" max="37" width="24.42578125" style="94" customWidth="1"/>
    <col min="38" max="38" width="24.7109375" style="94" customWidth="1"/>
    <col min="39" max="40" width="27.140625" style="94" customWidth="1"/>
    <col min="41" max="41" width="17.42578125" style="94" customWidth="1"/>
    <col min="42" max="42" width="18.85546875" style="94" hidden="1" customWidth="1"/>
    <col min="43" max="43" width="26.28515625" style="94" hidden="1" customWidth="1"/>
    <col min="44" max="44" width="19.140625" style="94" hidden="1" customWidth="1"/>
    <col min="45" max="45" width="13.5703125" style="94" hidden="1" customWidth="1"/>
    <col min="46" max="46" width="12" style="94" hidden="1" customWidth="1"/>
    <col min="47" max="47" width="13.28515625" style="94" hidden="1" customWidth="1"/>
    <col min="48" max="48" width="13.7109375" style="94" hidden="1" customWidth="1"/>
    <col min="49" max="49" width="26.140625" style="94" hidden="1" customWidth="1"/>
    <col min="50" max="50" width="20.140625" style="94" hidden="1" customWidth="1"/>
    <col min="51" max="51" width="22.42578125" style="94" hidden="1" customWidth="1"/>
    <col min="52" max="52" width="20.42578125" style="94" hidden="1" customWidth="1"/>
    <col min="53" max="57" width="14" style="94" hidden="1" customWidth="1"/>
    <col min="58" max="58" width="15" style="94" hidden="1" customWidth="1"/>
    <col min="59" max="59" width="19.42578125" style="94" hidden="1" customWidth="1"/>
    <col min="60" max="60" width="20.42578125" style="94" hidden="1" customWidth="1"/>
    <col min="61" max="61" width="21" style="94" hidden="1" customWidth="1"/>
    <col min="62" max="62" width="19.42578125" style="94" hidden="1" customWidth="1"/>
    <col min="63" max="63" width="18.85546875" style="94" hidden="1" customWidth="1"/>
    <col min="64" max="64" width="18.5703125" style="94" hidden="1" customWidth="1"/>
    <col min="65" max="65" width="19.5703125" style="94" hidden="1" customWidth="1"/>
    <col min="66" max="66" width="18.5703125" style="94" hidden="1" customWidth="1"/>
    <col min="67" max="68" width="15.7109375" style="94" hidden="1" customWidth="1"/>
    <col min="69" max="69" width="14.28515625" style="94" hidden="1" customWidth="1"/>
    <col min="70" max="70" width="7.7109375" style="94" hidden="1" customWidth="1"/>
    <col min="71" max="71" width="0" style="94" hidden="1" customWidth="1"/>
    <col min="72" max="16384" width="9.140625" style="94"/>
  </cols>
  <sheetData>
    <row r="1" spans="1:71" ht="39" customHeight="1">
      <c r="A1" s="197"/>
      <c r="B1" s="336" t="s">
        <v>119</v>
      </c>
      <c r="C1" s="337"/>
      <c r="D1" s="338"/>
      <c r="E1" s="333" t="s">
        <v>37</v>
      </c>
      <c r="F1" s="334"/>
      <c r="G1" s="334"/>
      <c r="H1" s="334"/>
      <c r="I1" s="334"/>
      <c r="J1" s="334"/>
      <c r="K1" s="334"/>
      <c r="L1" s="334"/>
      <c r="M1" s="334"/>
      <c r="N1" s="335"/>
      <c r="O1" s="333" t="s">
        <v>120</v>
      </c>
      <c r="P1" s="334"/>
      <c r="Q1" s="334"/>
      <c r="R1" s="334"/>
      <c r="S1" s="334"/>
      <c r="T1" s="334"/>
      <c r="U1" s="334"/>
      <c r="V1" s="334"/>
      <c r="W1" s="333" t="s">
        <v>121</v>
      </c>
      <c r="X1" s="334"/>
      <c r="Y1" s="335"/>
      <c r="Z1" s="279"/>
      <c r="AA1" s="333" t="s">
        <v>122</v>
      </c>
      <c r="AB1" s="334"/>
      <c r="AC1" s="334"/>
      <c r="AD1" s="335"/>
      <c r="AE1" s="333" t="s">
        <v>123</v>
      </c>
      <c r="AF1" s="334"/>
      <c r="AG1" s="334"/>
      <c r="AH1" s="334"/>
      <c r="AI1" s="334"/>
      <c r="AJ1" s="334"/>
      <c r="AK1" s="334"/>
      <c r="AL1" s="334"/>
      <c r="AM1" s="334"/>
      <c r="AN1" s="334"/>
      <c r="AO1" s="335"/>
      <c r="AP1" s="345" t="s">
        <v>124</v>
      </c>
      <c r="AQ1" s="346"/>
      <c r="AR1" s="347"/>
      <c r="AS1" s="333" t="s">
        <v>125</v>
      </c>
      <c r="AT1" s="334"/>
      <c r="AU1" s="334"/>
      <c r="AV1" s="334"/>
      <c r="AW1" s="334"/>
      <c r="AX1" s="334"/>
      <c r="AY1" s="334"/>
      <c r="AZ1" s="335"/>
      <c r="BA1" s="333" t="s">
        <v>126</v>
      </c>
      <c r="BB1" s="334"/>
      <c r="BC1" s="334"/>
      <c r="BD1" s="334"/>
      <c r="BE1" s="334"/>
      <c r="BF1" s="335"/>
      <c r="BG1" s="345" t="s">
        <v>127</v>
      </c>
      <c r="BH1" s="346"/>
      <c r="BI1" s="346"/>
      <c r="BJ1" s="346"/>
      <c r="BK1" s="346"/>
      <c r="BL1" s="347"/>
      <c r="BM1" s="345" t="s">
        <v>128</v>
      </c>
      <c r="BN1" s="346"/>
      <c r="BO1" s="347"/>
    </row>
    <row r="2" spans="1:71" ht="77.25" thickBot="1">
      <c r="A2" s="196" t="s">
        <v>129</v>
      </c>
      <c r="B2" s="195" t="s">
        <v>130</v>
      </c>
      <c r="C2" s="194" t="s">
        <v>131</v>
      </c>
      <c r="D2" s="193" t="s">
        <v>40</v>
      </c>
      <c r="E2" s="192" t="s">
        <v>132</v>
      </c>
      <c r="F2" s="191" t="s">
        <v>133</v>
      </c>
      <c r="G2" s="191" t="s">
        <v>134</v>
      </c>
      <c r="H2" s="191" t="s">
        <v>135</v>
      </c>
      <c r="I2" s="191" t="s">
        <v>136</v>
      </c>
      <c r="J2" s="191" t="s">
        <v>137</v>
      </c>
      <c r="K2" s="191" t="s">
        <v>173</v>
      </c>
      <c r="L2" s="191" t="s">
        <v>138</v>
      </c>
      <c r="M2" s="191" t="s">
        <v>139</v>
      </c>
      <c r="N2" s="190" t="s">
        <v>140</v>
      </c>
      <c r="O2" s="192" t="s">
        <v>132</v>
      </c>
      <c r="P2" s="191" t="s">
        <v>138</v>
      </c>
      <c r="Q2" s="191" t="s">
        <v>141</v>
      </c>
      <c r="R2" s="191" t="s">
        <v>142</v>
      </c>
      <c r="S2" s="191" t="s">
        <v>143</v>
      </c>
      <c r="T2" s="191" t="s">
        <v>144</v>
      </c>
      <c r="U2" s="191" t="s">
        <v>145</v>
      </c>
      <c r="V2" s="191" t="s">
        <v>140</v>
      </c>
      <c r="W2" s="192" t="s">
        <v>132</v>
      </c>
      <c r="X2" s="191" t="s">
        <v>146</v>
      </c>
      <c r="Y2" s="276" t="s">
        <v>140</v>
      </c>
      <c r="Z2" s="191" t="s">
        <v>147</v>
      </c>
      <c r="AA2" s="192" t="s">
        <v>148</v>
      </c>
      <c r="AB2" s="191" t="s">
        <v>149</v>
      </c>
      <c r="AC2" s="191" t="s">
        <v>150</v>
      </c>
      <c r="AD2" s="190" t="s">
        <v>151</v>
      </c>
      <c r="AE2" s="192" t="s">
        <v>133</v>
      </c>
      <c r="AF2" s="191" t="s">
        <v>152</v>
      </c>
      <c r="AG2" s="191" t="s">
        <v>153</v>
      </c>
      <c r="AH2" s="191" t="s">
        <v>154</v>
      </c>
      <c r="AI2" s="191" t="s">
        <v>144</v>
      </c>
      <c r="AJ2" s="191" t="s">
        <v>155</v>
      </c>
      <c r="AK2" s="191" t="s">
        <v>156</v>
      </c>
      <c r="AL2" s="191" t="s">
        <v>157</v>
      </c>
      <c r="AM2" s="191" t="s">
        <v>158</v>
      </c>
      <c r="AN2" s="191" t="s">
        <v>526</v>
      </c>
      <c r="AO2" s="190" t="s">
        <v>123</v>
      </c>
      <c r="AP2" s="191" t="s">
        <v>159</v>
      </c>
      <c r="AQ2" s="191" t="s">
        <v>160</v>
      </c>
      <c r="AR2" s="190" t="s">
        <v>161</v>
      </c>
      <c r="AS2" s="192" t="s">
        <v>197</v>
      </c>
      <c r="AT2" s="191" t="s">
        <v>198</v>
      </c>
      <c r="AU2" s="191" t="s">
        <v>199</v>
      </c>
      <c r="AV2" s="191" t="s">
        <v>200</v>
      </c>
      <c r="AW2" s="191" t="s">
        <v>162</v>
      </c>
      <c r="AX2" s="191" t="s">
        <v>163</v>
      </c>
      <c r="AY2" s="191" t="s">
        <v>164</v>
      </c>
      <c r="AZ2" s="190" t="s">
        <v>165</v>
      </c>
      <c r="BA2" s="192" t="s">
        <v>166</v>
      </c>
      <c r="BB2" s="191" t="s">
        <v>167</v>
      </c>
      <c r="BC2" s="191" t="s">
        <v>168</v>
      </c>
      <c r="BD2" s="191" t="s">
        <v>169</v>
      </c>
      <c r="BE2" s="191" t="s">
        <v>170</v>
      </c>
      <c r="BF2" s="190" t="s">
        <v>93</v>
      </c>
      <c r="BG2" s="192" t="s">
        <v>171</v>
      </c>
      <c r="BH2" s="191" t="s">
        <v>172</v>
      </c>
      <c r="BI2" s="191" t="s">
        <v>173</v>
      </c>
      <c r="BJ2" s="191" t="s">
        <v>174</v>
      </c>
      <c r="BK2" s="191" t="s">
        <v>175</v>
      </c>
      <c r="BL2" s="190" t="s">
        <v>176</v>
      </c>
      <c r="BM2" s="192" t="s">
        <v>177</v>
      </c>
      <c r="BN2" s="191" t="s">
        <v>178</v>
      </c>
      <c r="BO2" s="190" t="s">
        <v>179</v>
      </c>
      <c r="BP2" s="94" t="s">
        <v>393</v>
      </c>
      <c r="BQ2" s="94" t="s">
        <v>394</v>
      </c>
      <c r="BR2" s="94" t="s">
        <v>395</v>
      </c>
      <c r="BS2" s="94" t="s">
        <v>87</v>
      </c>
    </row>
    <row r="3" spans="1:71" s="202" customFormat="1">
      <c r="A3" s="202">
        <v>1</v>
      </c>
      <c r="B3" s="201">
        <v>2</v>
      </c>
      <c r="C3" s="201">
        <v>3</v>
      </c>
      <c r="D3" s="201">
        <v>4</v>
      </c>
      <c r="E3" s="202">
        <v>5</v>
      </c>
      <c r="F3" s="202">
        <v>6</v>
      </c>
      <c r="G3" s="202">
        <v>7</v>
      </c>
      <c r="H3" s="202">
        <v>8</v>
      </c>
      <c r="I3" s="202">
        <v>9</v>
      </c>
      <c r="J3" s="202">
        <v>10</v>
      </c>
      <c r="L3" s="202">
        <v>11</v>
      </c>
      <c r="M3" s="202">
        <v>12</v>
      </c>
      <c r="N3" s="202">
        <v>13</v>
      </c>
      <c r="O3" s="202">
        <v>14</v>
      </c>
      <c r="P3" s="202">
        <v>15</v>
      </c>
      <c r="Q3" s="202">
        <v>16</v>
      </c>
      <c r="R3" s="202">
        <v>17</v>
      </c>
      <c r="S3" s="202">
        <v>18</v>
      </c>
      <c r="T3" s="202">
        <v>19</v>
      </c>
      <c r="U3" s="202">
        <v>20</v>
      </c>
      <c r="V3" s="202">
        <v>21</v>
      </c>
      <c r="W3" s="202">
        <v>22</v>
      </c>
      <c r="X3" s="202">
        <v>23</v>
      </c>
      <c r="Y3" s="202">
        <v>24</v>
      </c>
      <c r="Z3" s="202">
        <v>25</v>
      </c>
      <c r="AA3" s="202">
        <v>26</v>
      </c>
      <c r="AB3" s="202">
        <v>27</v>
      </c>
      <c r="AC3" s="202">
        <v>28</v>
      </c>
      <c r="AD3" s="202">
        <v>29</v>
      </c>
      <c r="AE3" s="202">
        <v>30</v>
      </c>
      <c r="AF3" s="202">
        <v>31</v>
      </c>
      <c r="AG3" s="202">
        <v>32</v>
      </c>
      <c r="AH3" s="202">
        <v>33</v>
      </c>
      <c r="AI3" s="202">
        <v>34</v>
      </c>
      <c r="AJ3" s="202">
        <v>35</v>
      </c>
      <c r="AK3" s="202">
        <v>36</v>
      </c>
      <c r="AL3" s="202">
        <v>37</v>
      </c>
      <c r="AM3" s="202">
        <v>38</v>
      </c>
      <c r="AO3" s="202">
        <v>39</v>
      </c>
      <c r="AP3" s="202">
        <v>40</v>
      </c>
      <c r="AQ3" s="202">
        <v>41</v>
      </c>
      <c r="AR3" s="202">
        <v>42</v>
      </c>
      <c r="AS3" s="202">
        <v>43</v>
      </c>
      <c r="AT3" s="202">
        <v>44</v>
      </c>
      <c r="AU3" s="202">
        <v>45</v>
      </c>
      <c r="AV3" s="202">
        <v>46</v>
      </c>
      <c r="AW3" s="202">
        <v>47</v>
      </c>
      <c r="AX3" s="202">
        <v>48</v>
      </c>
      <c r="AY3" s="202">
        <v>49</v>
      </c>
      <c r="AZ3" s="202">
        <v>50</v>
      </c>
      <c r="BA3" s="202">
        <v>51</v>
      </c>
      <c r="BB3" s="202">
        <v>52</v>
      </c>
      <c r="BC3" s="202">
        <v>53</v>
      </c>
      <c r="BD3" s="202">
        <v>54</v>
      </c>
      <c r="BE3" s="202">
        <v>55</v>
      </c>
      <c r="BF3" s="202">
        <v>56</v>
      </c>
      <c r="BG3" s="202">
        <v>57</v>
      </c>
      <c r="BH3" s="202">
        <v>58</v>
      </c>
      <c r="BI3" s="202">
        <v>59</v>
      </c>
      <c r="BJ3" s="202">
        <v>60</v>
      </c>
      <c r="BK3" s="202">
        <v>61</v>
      </c>
      <c r="BL3" s="202">
        <v>62</v>
      </c>
      <c r="BM3" s="202">
        <v>63</v>
      </c>
      <c r="BN3" s="202">
        <v>64</v>
      </c>
      <c r="BO3" s="202">
        <v>65</v>
      </c>
      <c r="BP3" s="202">
        <v>57</v>
      </c>
      <c r="BQ3" s="202">
        <v>58</v>
      </c>
      <c r="BR3" s="202">
        <v>59</v>
      </c>
      <c r="BS3" s="202">
        <v>60</v>
      </c>
    </row>
    <row r="4" spans="1:71" s="78" customFormat="1">
      <c r="A4" s="133" t="s">
        <v>332</v>
      </c>
      <c r="B4" s="78">
        <v>9.1717332869999998E-3</v>
      </c>
      <c r="C4" s="78">
        <v>9.1717332869999998E-3</v>
      </c>
      <c r="D4" s="78">
        <f>C4-B4</f>
        <v>0</v>
      </c>
      <c r="E4" s="78">
        <v>1625789</v>
      </c>
      <c r="F4" s="78">
        <v>33313</v>
      </c>
      <c r="G4" s="78">
        <v>61710</v>
      </c>
      <c r="H4" s="78" t="s">
        <v>184</v>
      </c>
      <c r="I4" s="78">
        <v>-52107</v>
      </c>
      <c r="J4" s="78">
        <v>-12099</v>
      </c>
      <c r="K4" s="78">
        <v>106545</v>
      </c>
      <c r="L4" s="78">
        <v>-69172</v>
      </c>
      <c r="M4" s="78">
        <f>SUM(F4:L4)</f>
        <v>68190</v>
      </c>
      <c r="N4" s="78">
        <f>M4+E4</f>
        <v>1693979</v>
      </c>
      <c r="O4" s="78" t="s">
        <v>181</v>
      </c>
      <c r="P4" s="78" t="s">
        <v>180</v>
      </c>
      <c r="Q4" s="78" t="s">
        <v>182</v>
      </c>
      <c r="R4" s="78" t="s">
        <v>181</v>
      </c>
      <c r="S4" s="78" t="s">
        <v>180</v>
      </c>
      <c r="T4" s="78" t="s">
        <v>183</v>
      </c>
      <c r="U4" s="78" t="s">
        <v>180</v>
      </c>
      <c r="V4" s="78" t="s">
        <v>181</v>
      </c>
      <c r="AA4" s="78">
        <v>1912472</v>
      </c>
      <c r="AB4" s="78">
        <v>1510469</v>
      </c>
      <c r="AC4" s="78">
        <v>1693979</v>
      </c>
      <c r="AD4" s="78">
        <v>1693979</v>
      </c>
      <c r="AE4" s="78">
        <f>F4</f>
        <v>33313</v>
      </c>
      <c r="AF4" s="78">
        <f>G4</f>
        <v>61710</v>
      </c>
      <c r="AG4" s="78" t="s">
        <v>392</v>
      </c>
      <c r="AH4" s="78" t="s">
        <v>392</v>
      </c>
      <c r="AI4" s="78" t="s">
        <v>392</v>
      </c>
      <c r="AJ4" s="78" t="s">
        <v>392</v>
      </c>
      <c r="AK4" s="78">
        <v>-8017</v>
      </c>
      <c r="AL4" s="78">
        <v>-22020</v>
      </c>
      <c r="AM4" s="78" t="s">
        <v>392</v>
      </c>
      <c r="AN4" s="78">
        <v>17604</v>
      </c>
      <c r="AO4" s="78">
        <f>SUM(AE4:AN4)</f>
        <v>82590</v>
      </c>
      <c r="AP4" s="78" t="s">
        <v>392</v>
      </c>
      <c r="AQ4" s="78" t="s">
        <v>392</v>
      </c>
      <c r="AR4" s="78" t="s">
        <v>392</v>
      </c>
      <c r="AS4" s="78">
        <v>0</v>
      </c>
      <c r="AT4" s="78">
        <v>0</v>
      </c>
      <c r="AU4" s="78">
        <v>0</v>
      </c>
      <c r="AV4" s="78">
        <v>-115089</v>
      </c>
      <c r="AW4" s="78">
        <v>0</v>
      </c>
      <c r="AX4" s="78">
        <v>0</v>
      </c>
      <c r="AY4" s="78">
        <v>0</v>
      </c>
      <c r="BA4" s="78">
        <v>-18867</v>
      </c>
      <c r="BB4" s="78">
        <v>-18867</v>
      </c>
      <c r="BC4" s="78">
        <v>-18867</v>
      </c>
      <c r="BD4" s="78">
        <v>-18867</v>
      </c>
      <c r="BE4" s="78">
        <v>-18867</v>
      </c>
      <c r="BF4" s="78">
        <v>-20754</v>
      </c>
      <c r="BG4" s="78" t="s">
        <v>185</v>
      </c>
      <c r="BH4" s="78" t="s">
        <v>185</v>
      </c>
      <c r="BI4" s="78" t="s">
        <v>185</v>
      </c>
      <c r="BJ4" s="78" t="s">
        <v>185</v>
      </c>
      <c r="BK4" s="78" t="s">
        <v>185</v>
      </c>
      <c r="BL4" s="78" t="s">
        <v>185</v>
      </c>
      <c r="BM4" s="78" t="s">
        <v>185</v>
      </c>
      <c r="BN4" s="78" t="s">
        <v>185</v>
      </c>
      <c r="BO4" s="78" t="s">
        <v>185</v>
      </c>
      <c r="BP4" s="78">
        <v>140</v>
      </c>
      <c r="BQ4" s="78">
        <v>41</v>
      </c>
      <c r="BR4" s="78">
        <v>790</v>
      </c>
      <c r="BS4" s="78">
        <f>BP4+BQ4+BR4</f>
        <v>971</v>
      </c>
    </row>
    <row r="5" spans="1:71" s="78" customFormat="1">
      <c r="A5" s="133" t="s">
        <v>338</v>
      </c>
      <c r="B5" s="78">
        <v>6.4146886739999999E-3</v>
      </c>
      <c r="C5" s="78">
        <v>6.4146886739999999E-3</v>
      </c>
      <c r="D5" s="78">
        <f t="shared" ref="D5:D54" si="0">C5-B5</f>
        <v>0</v>
      </c>
      <c r="E5" s="78">
        <v>1137073</v>
      </c>
      <c r="F5" s="78">
        <v>22004</v>
      </c>
      <c r="G5" s="78">
        <v>40761</v>
      </c>
      <c r="H5" s="78" t="s">
        <v>184</v>
      </c>
      <c r="I5" s="78">
        <v>-34417</v>
      </c>
      <c r="J5" s="78">
        <v>-7992</v>
      </c>
      <c r="K5" s="78">
        <v>9872</v>
      </c>
      <c r="L5" s="78">
        <v>-48379</v>
      </c>
      <c r="M5" s="78">
        <f t="shared" ref="M5:M54" si="1">SUM(F5:L5)</f>
        <v>-18151</v>
      </c>
      <c r="N5" s="78">
        <f t="shared" ref="N5:N54" si="2">M5+E5</f>
        <v>1118922</v>
      </c>
      <c r="O5" s="78" t="s">
        <v>181</v>
      </c>
      <c r="P5" s="78" t="s">
        <v>180</v>
      </c>
      <c r="Q5" s="78" t="s">
        <v>182</v>
      </c>
      <c r="R5" s="78" t="s">
        <v>181</v>
      </c>
      <c r="S5" s="78" t="s">
        <v>180</v>
      </c>
      <c r="T5" s="78" t="s">
        <v>183</v>
      </c>
      <c r="U5" s="78" t="s">
        <v>180</v>
      </c>
      <c r="V5" s="78" t="s">
        <v>181</v>
      </c>
      <c r="AA5" s="78">
        <v>1263243</v>
      </c>
      <c r="AB5" s="78">
        <v>997708</v>
      </c>
      <c r="AC5" s="78">
        <v>1118922</v>
      </c>
      <c r="AD5" s="78">
        <v>1118922</v>
      </c>
      <c r="AE5" s="78">
        <f t="shared" ref="AE5:AE54" si="3">F5</f>
        <v>22004</v>
      </c>
      <c r="AF5" s="78">
        <f t="shared" ref="AF5:AF54" si="4">G5</f>
        <v>40761</v>
      </c>
      <c r="AG5" s="78" t="s">
        <v>392</v>
      </c>
      <c r="AH5" s="78" t="s">
        <v>392</v>
      </c>
      <c r="AI5" s="78" t="s">
        <v>392</v>
      </c>
      <c r="AJ5" s="78" t="s">
        <v>392</v>
      </c>
      <c r="AK5" s="78">
        <v>-5295</v>
      </c>
      <c r="AL5" s="78">
        <v>-14545</v>
      </c>
      <c r="AM5" s="78" t="s">
        <v>392</v>
      </c>
      <c r="AN5" s="78">
        <v>1632</v>
      </c>
      <c r="AO5" s="78">
        <f t="shared" ref="AO5:AO54" si="5">SUM(AE5:AN5)</f>
        <v>44557</v>
      </c>
      <c r="AP5" s="78" t="s">
        <v>392</v>
      </c>
      <c r="AQ5" s="78" t="s">
        <v>392</v>
      </c>
      <c r="AR5" s="78" t="s">
        <v>392</v>
      </c>
      <c r="AS5" s="78">
        <v>0</v>
      </c>
      <c r="AT5" s="78">
        <v>0</v>
      </c>
      <c r="AU5" s="78">
        <v>0</v>
      </c>
      <c r="AV5" s="78">
        <v>-80495</v>
      </c>
      <c r="AW5" s="78">
        <v>0</v>
      </c>
      <c r="AX5" s="78">
        <v>0</v>
      </c>
      <c r="AY5" s="78">
        <v>0</v>
      </c>
      <c r="BA5" s="78">
        <v>-13196</v>
      </c>
      <c r="BB5" s="78">
        <v>-13196</v>
      </c>
      <c r="BC5" s="78">
        <v>-13196</v>
      </c>
      <c r="BD5" s="78">
        <v>-13196</v>
      </c>
      <c r="BE5" s="78">
        <v>-13196</v>
      </c>
      <c r="BF5" s="78">
        <v>-14515</v>
      </c>
      <c r="BG5" s="78" t="s">
        <v>185</v>
      </c>
      <c r="BH5" s="78" t="s">
        <v>185</v>
      </c>
      <c r="BI5" s="78" t="s">
        <v>185</v>
      </c>
      <c r="BJ5" s="78" t="s">
        <v>185</v>
      </c>
      <c r="BK5" s="78" t="s">
        <v>185</v>
      </c>
      <c r="BL5" s="78" t="s">
        <v>185</v>
      </c>
      <c r="BM5" s="78" t="s">
        <v>185</v>
      </c>
      <c r="BN5" s="78" t="s">
        <v>185</v>
      </c>
      <c r="BO5" s="78" t="s">
        <v>185</v>
      </c>
      <c r="BP5" s="78">
        <v>98</v>
      </c>
      <c r="BQ5" s="78">
        <v>23</v>
      </c>
      <c r="BR5" s="78">
        <v>519</v>
      </c>
      <c r="BS5" s="78">
        <f t="shared" ref="BS5:BS54" si="6">BP5+BQ5+BR5</f>
        <v>640</v>
      </c>
    </row>
    <row r="6" spans="1:71" s="78" customFormat="1">
      <c r="A6" s="133" t="s">
        <v>339</v>
      </c>
      <c r="B6" s="78">
        <v>2.9562877359999998E-3</v>
      </c>
      <c r="C6" s="78">
        <v>2.9562877359999998E-3</v>
      </c>
      <c r="D6" s="78">
        <f t="shared" si="0"/>
        <v>0</v>
      </c>
      <c r="E6" s="78">
        <v>524034</v>
      </c>
      <c r="F6" s="78">
        <v>9632</v>
      </c>
      <c r="G6" s="78">
        <v>17842</v>
      </c>
      <c r="H6" s="78" t="s">
        <v>184</v>
      </c>
      <c r="I6" s="78">
        <v>-15066</v>
      </c>
      <c r="J6" s="78">
        <v>-3498</v>
      </c>
      <c r="K6" s="78">
        <v>-20877</v>
      </c>
      <c r="L6" s="78">
        <v>-22296</v>
      </c>
      <c r="M6" s="78">
        <f t="shared" si="1"/>
        <v>-34263</v>
      </c>
      <c r="N6" s="78">
        <f t="shared" si="2"/>
        <v>489771</v>
      </c>
      <c r="AA6" s="78">
        <v>552943</v>
      </c>
      <c r="AB6" s="78">
        <v>436714</v>
      </c>
      <c r="AC6" s="78">
        <v>489771</v>
      </c>
      <c r="AD6" s="78">
        <v>489771</v>
      </c>
      <c r="AE6" s="78">
        <f t="shared" si="3"/>
        <v>9632</v>
      </c>
      <c r="AF6" s="78">
        <f t="shared" si="4"/>
        <v>17842</v>
      </c>
      <c r="AG6" s="78" t="s">
        <v>392</v>
      </c>
      <c r="AH6" s="78" t="s">
        <v>392</v>
      </c>
      <c r="AI6" s="78" t="s">
        <v>392</v>
      </c>
      <c r="AJ6" s="78" t="s">
        <v>392</v>
      </c>
      <c r="AK6" s="78">
        <v>-2318</v>
      </c>
      <c r="AL6" s="78">
        <v>-6366</v>
      </c>
      <c r="AM6" s="78" t="s">
        <v>392</v>
      </c>
      <c r="AN6" s="78">
        <v>-3450</v>
      </c>
      <c r="AO6" s="78">
        <f t="shared" si="5"/>
        <v>15340</v>
      </c>
      <c r="AP6" s="78" t="s">
        <v>392</v>
      </c>
      <c r="AQ6" s="78" t="s">
        <v>392</v>
      </c>
      <c r="AR6" s="78" t="s">
        <v>392</v>
      </c>
      <c r="AS6" s="78">
        <v>0</v>
      </c>
      <c r="AT6" s="78">
        <v>0</v>
      </c>
      <c r="AU6" s="78">
        <v>0</v>
      </c>
      <c r="AV6" s="78">
        <v>-37095</v>
      </c>
      <c r="AW6" s="78">
        <v>0</v>
      </c>
      <c r="AX6" s="78">
        <v>0</v>
      </c>
      <c r="AY6" s="78">
        <v>0</v>
      </c>
      <c r="BA6" s="78">
        <v>-6081</v>
      </c>
      <c r="BB6" s="78">
        <v>-6081</v>
      </c>
      <c r="BC6" s="78">
        <v>-6081</v>
      </c>
      <c r="BD6" s="78">
        <v>-6081</v>
      </c>
      <c r="BE6" s="78">
        <v>-6081</v>
      </c>
      <c r="BF6" s="78">
        <v>-6690</v>
      </c>
      <c r="BG6" s="78" t="s">
        <v>185</v>
      </c>
      <c r="BH6" s="78" t="s">
        <v>185</v>
      </c>
      <c r="BI6" s="78" t="s">
        <v>185</v>
      </c>
      <c r="BJ6" s="78" t="s">
        <v>185</v>
      </c>
      <c r="BK6" s="78" t="s">
        <v>185</v>
      </c>
      <c r="BL6" s="78" t="s">
        <v>185</v>
      </c>
      <c r="BM6" s="78" t="s">
        <v>185</v>
      </c>
      <c r="BN6" s="78" t="s">
        <v>185</v>
      </c>
      <c r="BO6" s="78" t="s">
        <v>185</v>
      </c>
      <c r="BP6" s="78">
        <v>51</v>
      </c>
      <c r="BQ6" s="78">
        <v>14</v>
      </c>
      <c r="BR6" s="78">
        <v>168</v>
      </c>
      <c r="BS6" s="78">
        <f t="shared" si="6"/>
        <v>233</v>
      </c>
    </row>
    <row r="7" spans="1:71" s="78" customFormat="1">
      <c r="A7" s="133" t="s">
        <v>340</v>
      </c>
      <c r="B7" s="78">
        <v>3.7946681330000001E-3</v>
      </c>
      <c r="C7" s="78">
        <v>3.7946681330000001E-3</v>
      </c>
      <c r="D7" s="78">
        <f t="shared" si="0"/>
        <v>0</v>
      </c>
      <c r="E7" s="78">
        <v>672646</v>
      </c>
      <c r="F7" s="78">
        <v>13158</v>
      </c>
      <c r="G7" s="78">
        <v>24374</v>
      </c>
      <c r="H7" s="78" t="s">
        <v>184</v>
      </c>
      <c r="I7" s="78">
        <v>-20581</v>
      </c>
      <c r="J7" s="78">
        <v>-4779</v>
      </c>
      <c r="K7" s="78">
        <v>12879</v>
      </c>
      <c r="L7" s="78">
        <v>-28619</v>
      </c>
      <c r="M7" s="78">
        <f t="shared" si="1"/>
        <v>-3568</v>
      </c>
      <c r="N7" s="78">
        <f t="shared" si="2"/>
        <v>669078</v>
      </c>
      <c r="AA7" s="78">
        <v>755377</v>
      </c>
      <c r="AB7" s="78">
        <v>596596</v>
      </c>
      <c r="AC7" s="78">
        <v>669078</v>
      </c>
      <c r="AD7" s="78">
        <v>669078</v>
      </c>
      <c r="AE7" s="78">
        <f t="shared" si="3"/>
        <v>13158</v>
      </c>
      <c r="AF7" s="78">
        <f t="shared" si="4"/>
        <v>24374</v>
      </c>
      <c r="AG7" s="78" t="s">
        <v>392</v>
      </c>
      <c r="AH7" s="78" t="s">
        <v>392</v>
      </c>
      <c r="AI7" s="78" t="s">
        <v>392</v>
      </c>
      <c r="AJ7" s="78" t="s">
        <v>392</v>
      </c>
      <c r="AK7" s="78">
        <v>-3166</v>
      </c>
      <c r="AL7" s="78">
        <v>-8697</v>
      </c>
      <c r="AM7" s="78" t="s">
        <v>392</v>
      </c>
      <c r="AN7" s="78">
        <v>2128</v>
      </c>
      <c r="AO7" s="78">
        <f t="shared" si="5"/>
        <v>27797</v>
      </c>
      <c r="AP7" s="78" t="s">
        <v>392</v>
      </c>
      <c r="AQ7" s="78" t="s">
        <v>392</v>
      </c>
      <c r="AR7" s="78" t="s">
        <v>392</v>
      </c>
      <c r="AS7" s="78">
        <v>0</v>
      </c>
      <c r="AT7" s="78">
        <v>0</v>
      </c>
      <c r="AU7" s="78">
        <v>0</v>
      </c>
      <c r="AV7" s="78">
        <v>-47617</v>
      </c>
      <c r="AW7" s="78">
        <v>0</v>
      </c>
      <c r="AX7" s="78">
        <v>0</v>
      </c>
      <c r="AY7" s="78">
        <v>0</v>
      </c>
      <c r="BA7" s="78">
        <v>-7806</v>
      </c>
      <c r="BB7" s="78">
        <v>-7806</v>
      </c>
      <c r="BC7" s="78">
        <v>-7806</v>
      </c>
      <c r="BD7" s="78">
        <v>-7806</v>
      </c>
      <c r="BE7" s="78">
        <v>-7806</v>
      </c>
      <c r="BF7" s="78">
        <v>-8587</v>
      </c>
      <c r="BG7" s="78" t="s">
        <v>185</v>
      </c>
      <c r="BH7" s="78" t="s">
        <v>185</v>
      </c>
      <c r="BI7" s="78" t="s">
        <v>185</v>
      </c>
      <c r="BJ7" s="78" t="s">
        <v>185</v>
      </c>
      <c r="BK7" s="78" t="s">
        <v>185</v>
      </c>
      <c r="BL7" s="78" t="s">
        <v>185</v>
      </c>
      <c r="BM7" s="78" t="s">
        <v>185</v>
      </c>
      <c r="BN7" s="78" t="s">
        <v>185</v>
      </c>
      <c r="BO7" s="78" t="s">
        <v>185</v>
      </c>
      <c r="BP7" s="78">
        <v>78</v>
      </c>
      <c r="BQ7" s="78">
        <v>14</v>
      </c>
      <c r="BR7" s="78">
        <v>221</v>
      </c>
      <c r="BS7" s="78">
        <f t="shared" si="6"/>
        <v>313</v>
      </c>
    </row>
    <row r="8" spans="1:71" s="78" customFormat="1">
      <c r="A8" s="133" t="s">
        <v>341</v>
      </c>
      <c r="B8" s="78">
        <v>2.6589462320000001E-3</v>
      </c>
      <c r="C8" s="78">
        <v>2.6589462320000001E-3</v>
      </c>
      <c r="D8" s="78">
        <f t="shared" si="0"/>
        <v>0</v>
      </c>
      <c r="E8" s="78">
        <v>471327</v>
      </c>
      <c r="F8" s="78">
        <v>9490</v>
      </c>
      <c r="G8" s="78">
        <v>17579</v>
      </c>
      <c r="H8" s="78" t="s">
        <v>184</v>
      </c>
      <c r="I8" s="78">
        <v>-14843</v>
      </c>
      <c r="J8" s="78">
        <v>-3447</v>
      </c>
      <c r="K8" s="78">
        <v>22514</v>
      </c>
      <c r="L8" s="78">
        <v>-20053</v>
      </c>
      <c r="M8" s="78">
        <f t="shared" si="1"/>
        <v>11240</v>
      </c>
      <c r="N8" s="78">
        <f t="shared" si="2"/>
        <v>482567</v>
      </c>
      <c r="AA8" s="78">
        <v>544809</v>
      </c>
      <c r="AB8" s="78">
        <v>430290</v>
      </c>
      <c r="AC8" s="78">
        <v>482567</v>
      </c>
      <c r="AD8" s="78">
        <v>482567</v>
      </c>
      <c r="AE8" s="78">
        <f t="shared" si="3"/>
        <v>9490</v>
      </c>
      <c r="AF8" s="78">
        <f t="shared" si="4"/>
        <v>17579</v>
      </c>
      <c r="AG8" s="78" t="s">
        <v>392</v>
      </c>
      <c r="AH8" s="78" t="s">
        <v>392</v>
      </c>
      <c r="AI8" s="78" t="s">
        <v>392</v>
      </c>
      <c r="AJ8" s="78" t="s">
        <v>392</v>
      </c>
      <c r="AK8" s="78">
        <v>-2284</v>
      </c>
      <c r="AL8" s="78">
        <v>-6273</v>
      </c>
      <c r="AM8" s="78" t="s">
        <v>392</v>
      </c>
      <c r="AN8" s="78">
        <v>3720</v>
      </c>
      <c r="AO8" s="78">
        <f t="shared" si="5"/>
        <v>22232</v>
      </c>
      <c r="AP8" s="78" t="s">
        <v>392</v>
      </c>
      <c r="AQ8" s="78" t="s">
        <v>392</v>
      </c>
      <c r="AR8" s="78" t="s">
        <v>392</v>
      </c>
      <c r="AS8" s="78">
        <v>0</v>
      </c>
      <c r="AT8" s="78">
        <v>0</v>
      </c>
      <c r="AU8" s="78">
        <v>0</v>
      </c>
      <c r="AV8" s="78">
        <v>-33367</v>
      </c>
      <c r="AW8" s="78">
        <v>0</v>
      </c>
      <c r="AX8" s="78">
        <v>0</v>
      </c>
      <c r="AY8" s="78">
        <v>0</v>
      </c>
      <c r="BA8" s="78">
        <v>-5470</v>
      </c>
      <c r="BB8" s="78">
        <v>-5470</v>
      </c>
      <c r="BC8" s="78">
        <v>-5470</v>
      </c>
      <c r="BD8" s="78">
        <v>-5470</v>
      </c>
      <c r="BE8" s="78">
        <v>-5470</v>
      </c>
      <c r="BF8" s="78">
        <v>-6017</v>
      </c>
      <c r="BG8" s="78" t="s">
        <v>185</v>
      </c>
      <c r="BH8" s="78" t="s">
        <v>185</v>
      </c>
      <c r="BI8" s="78" t="s">
        <v>185</v>
      </c>
      <c r="BJ8" s="78" t="s">
        <v>185</v>
      </c>
      <c r="BK8" s="78" t="s">
        <v>185</v>
      </c>
      <c r="BL8" s="78" t="s">
        <v>185</v>
      </c>
      <c r="BM8" s="78" t="s">
        <v>185</v>
      </c>
      <c r="BN8" s="78" t="s">
        <v>185</v>
      </c>
      <c r="BO8" s="78" t="s">
        <v>185</v>
      </c>
      <c r="BP8" s="78">
        <v>40</v>
      </c>
      <c r="BQ8" s="78">
        <v>13</v>
      </c>
      <c r="BR8" s="78">
        <v>184</v>
      </c>
      <c r="BS8" s="78">
        <f t="shared" si="6"/>
        <v>237</v>
      </c>
    </row>
    <row r="9" spans="1:71" s="78" customFormat="1">
      <c r="A9" s="133" t="s">
        <v>333</v>
      </c>
      <c r="B9" s="78">
        <v>2.3085428057999999E-2</v>
      </c>
      <c r="C9" s="78">
        <v>2.3085428057999999E-2</v>
      </c>
      <c r="D9" s="78">
        <f t="shared" si="0"/>
        <v>0</v>
      </c>
      <c r="E9" s="78">
        <v>4092142</v>
      </c>
      <c r="F9" s="78">
        <v>83796</v>
      </c>
      <c r="G9" s="78">
        <v>155227</v>
      </c>
      <c r="H9" s="78" t="s">
        <v>184</v>
      </c>
      <c r="I9" s="78">
        <v>-131071</v>
      </c>
      <c r="J9" s="78">
        <v>-30434</v>
      </c>
      <c r="K9" s="78">
        <v>265520</v>
      </c>
      <c r="L9" s="78">
        <v>-174108</v>
      </c>
      <c r="M9" s="78">
        <f t="shared" si="1"/>
        <v>168930</v>
      </c>
      <c r="N9" s="78">
        <f t="shared" si="2"/>
        <v>4261072</v>
      </c>
      <c r="AA9" s="78">
        <v>4810674</v>
      </c>
      <c r="AB9" s="78">
        <v>3799467</v>
      </c>
      <c r="AC9" s="78">
        <v>4261072</v>
      </c>
      <c r="AD9" s="78">
        <v>4261072</v>
      </c>
      <c r="AE9" s="78">
        <f t="shared" si="3"/>
        <v>83796</v>
      </c>
      <c r="AF9" s="78">
        <f t="shared" si="4"/>
        <v>155227</v>
      </c>
      <c r="AG9" s="78" t="s">
        <v>392</v>
      </c>
      <c r="AH9" s="78" t="s">
        <v>392</v>
      </c>
      <c r="AI9" s="78" t="s">
        <v>392</v>
      </c>
      <c r="AJ9" s="78" t="s">
        <v>392</v>
      </c>
      <c r="AK9" s="78">
        <v>-20165</v>
      </c>
      <c r="AL9" s="78">
        <v>-55390</v>
      </c>
      <c r="AM9" s="78" t="s">
        <v>392</v>
      </c>
      <c r="AN9" s="78">
        <v>43870</v>
      </c>
      <c r="AO9" s="78">
        <f t="shared" si="5"/>
        <v>207338</v>
      </c>
      <c r="AP9" s="78" t="s">
        <v>392</v>
      </c>
      <c r="AQ9" s="78" t="s">
        <v>392</v>
      </c>
      <c r="AR9" s="78" t="s">
        <v>392</v>
      </c>
      <c r="AS9" s="78">
        <v>0</v>
      </c>
      <c r="AT9" s="78">
        <v>0</v>
      </c>
      <c r="AU9" s="78">
        <v>0</v>
      </c>
      <c r="AV9" s="78">
        <v>-289689</v>
      </c>
      <c r="AW9" s="78">
        <v>0</v>
      </c>
      <c r="AX9" s="78">
        <v>0</v>
      </c>
      <c r="AY9" s="78">
        <v>0</v>
      </c>
      <c r="BA9" s="78">
        <v>-47490</v>
      </c>
      <c r="BB9" s="78">
        <v>-47490</v>
      </c>
      <c r="BC9" s="78">
        <v>-47490</v>
      </c>
      <c r="BD9" s="78">
        <v>-47490</v>
      </c>
      <c r="BE9" s="78">
        <v>-47490</v>
      </c>
      <c r="BF9" s="78">
        <v>-52239</v>
      </c>
      <c r="BG9" s="78" t="s">
        <v>185</v>
      </c>
      <c r="BH9" s="78" t="s">
        <v>185</v>
      </c>
      <c r="BI9" s="78" t="s">
        <v>185</v>
      </c>
      <c r="BJ9" s="78" t="s">
        <v>185</v>
      </c>
      <c r="BK9" s="78" t="s">
        <v>185</v>
      </c>
      <c r="BL9" s="78" t="s">
        <v>185</v>
      </c>
      <c r="BM9" s="78" t="s">
        <v>185</v>
      </c>
      <c r="BN9" s="78" t="s">
        <v>185</v>
      </c>
      <c r="BO9" s="78" t="s">
        <v>185</v>
      </c>
      <c r="BP9" s="78">
        <v>307</v>
      </c>
      <c r="BQ9" s="78">
        <v>117</v>
      </c>
      <c r="BR9" s="78">
        <v>1976</v>
      </c>
      <c r="BS9" s="78">
        <f t="shared" si="6"/>
        <v>2400</v>
      </c>
    </row>
    <row r="10" spans="1:71" s="78" customFormat="1">
      <c r="A10" s="133" t="s">
        <v>342</v>
      </c>
      <c r="B10" s="78">
        <v>3.8666975849999999E-3</v>
      </c>
      <c r="C10" s="78">
        <v>3.8666975849999999E-3</v>
      </c>
      <c r="D10" s="78">
        <f t="shared" si="0"/>
        <v>0</v>
      </c>
      <c r="E10" s="78">
        <v>685414</v>
      </c>
      <c r="F10" s="78">
        <v>15311</v>
      </c>
      <c r="G10" s="78">
        <v>28362</v>
      </c>
      <c r="H10" s="78" t="s">
        <v>184</v>
      </c>
      <c r="I10" s="78">
        <v>-23949</v>
      </c>
      <c r="J10" s="78">
        <v>-5561</v>
      </c>
      <c r="K10" s="78">
        <v>108130</v>
      </c>
      <c r="L10" s="78">
        <v>-29162</v>
      </c>
      <c r="M10" s="78">
        <f t="shared" si="1"/>
        <v>93131</v>
      </c>
      <c r="N10" s="78">
        <f t="shared" si="2"/>
        <v>778545</v>
      </c>
      <c r="AA10" s="78">
        <v>878963</v>
      </c>
      <c r="AB10" s="78">
        <v>694205</v>
      </c>
      <c r="AC10" s="78">
        <v>778545</v>
      </c>
      <c r="AD10" s="78">
        <v>778545</v>
      </c>
      <c r="AE10" s="78">
        <f t="shared" si="3"/>
        <v>15311</v>
      </c>
      <c r="AF10" s="78">
        <f t="shared" si="4"/>
        <v>28362</v>
      </c>
      <c r="AG10" s="78" t="s">
        <v>392</v>
      </c>
      <c r="AH10" s="78" t="s">
        <v>392</v>
      </c>
      <c r="AI10" s="78" t="s">
        <v>392</v>
      </c>
      <c r="AJ10" s="78" t="s">
        <v>392</v>
      </c>
      <c r="AK10" s="78">
        <v>-3684</v>
      </c>
      <c r="AL10" s="78">
        <v>-10120</v>
      </c>
      <c r="AM10" s="78" t="s">
        <v>392</v>
      </c>
      <c r="AN10" s="78">
        <v>17866</v>
      </c>
      <c r="AO10" s="78">
        <f t="shared" si="5"/>
        <v>47735</v>
      </c>
      <c r="AP10" s="78" t="s">
        <v>392</v>
      </c>
      <c r="AQ10" s="78" t="s">
        <v>392</v>
      </c>
      <c r="AR10" s="78" t="s">
        <v>392</v>
      </c>
      <c r="AS10" s="78">
        <v>0</v>
      </c>
      <c r="AT10" s="78">
        <v>0</v>
      </c>
      <c r="AU10" s="78">
        <v>0</v>
      </c>
      <c r="AV10" s="78">
        <v>-48520</v>
      </c>
      <c r="AW10" s="78">
        <v>0</v>
      </c>
      <c r="AX10" s="78">
        <v>0</v>
      </c>
      <c r="AY10" s="78">
        <v>0</v>
      </c>
      <c r="BA10" s="78">
        <v>-7954</v>
      </c>
      <c r="BB10" s="78">
        <v>-7954</v>
      </c>
      <c r="BC10" s="78">
        <v>-7954</v>
      </c>
      <c r="BD10" s="78">
        <v>-7954</v>
      </c>
      <c r="BE10" s="78">
        <v>-7954</v>
      </c>
      <c r="BF10" s="78">
        <v>-8750</v>
      </c>
      <c r="BG10" s="78" t="s">
        <v>185</v>
      </c>
      <c r="BH10" s="78" t="s">
        <v>185</v>
      </c>
      <c r="BI10" s="78" t="s">
        <v>185</v>
      </c>
      <c r="BJ10" s="78" t="s">
        <v>185</v>
      </c>
      <c r="BK10" s="78" t="s">
        <v>185</v>
      </c>
      <c r="BL10" s="78" t="s">
        <v>185</v>
      </c>
      <c r="BM10" s="78" t="s">
        <v>185</v>
      </c>
      <c r="BN10" s="78" t="s">
        <v>185</v>
      </c>
      <c r="BO10" s="78" t="s">
        <v>185</v>
      </c>
      <c r="BP10" s="78">
        <v>61</v>
      </c>
      <c r="BQ10" s="78">
        <v>20</v>
      </c>
      <c r="BR10" s="78">
        <v>213</v>
      </c>
      <c r="BS10" s="78">
        <f t="shared" si="6"/>
        <v>294</v>
      </c>
    </row>
    <row r="11" spans="1:71" s="78" customFormat="1">
      <c r="A11" s="133" t="s">
        <v>334</v>
      </c>
      <c r="B11" s="78">
        <v>2.4033082458999998E-2</v>
      </c>
      <c r="C11" s="78">
        <v>2.4033082458999998E-2</v>
      </c>
      <c r="D11" s="78">
        <f t="shared" si="0"/>
        <v>0</v>
      </c>
      <c r="E11" s="78">
        <v>4260124</v>
      </c>
      <c r="F11" s="78">
        <v>87445</v>
      </c>
      <c r="G11" s="78">
        <v>161985</v>
      </c>
      <c r="H11" s="78" t="s">
        <v>184</v>
      </c>
      <c r="I11" s="78">
        <v>-136778</v>
      </c>
      <c r="J11" s="78">
        <v>-31759</v>
      </c>
      <c r="K11" s="78">
        <v>286833</v>
      </c>
      <c r="L11" s="78">
        <v>-181255</v>
      </c>
      <c r="M11" s="78">
        <f t="shared" si="1"/>
        <v>186471</v>
      </c>
      <c r="N11" s="78">
        <f t="shared" si="2"/>
        <v>4446595</v>
      </c>
      <c r="AA11" s="78">
        <v>5020126</v>
      </c>
      <c r="AB11" s="78">
        <v>3964892</v>
      </c>
      <c r="AC11" s="78">
        <v>4446595</v>
      </c>
      <c r="AD11" s="78">
        <v>4446595</v>
      </c>
      <c r="AE11" s="78">
        <f t="shared" si="3"/>
        <v>87445</v>
      </c>
      <c r="AF11" s="78">
        <f t="shared" si="4"/>
        <v>161985</v>
      </c>
      <c r="AG11" s="78" t="s">
        <v>392</v>
      </c>
      <c r="AH11" s="78" t="s">
        <v>392</v>
      </c>
      <c r="AI11" s="78" t="s">
        <v>392</v>
      </c>
      <c r="AJ11" s="78" t="s">
        <v>392</v>
      </c>
      <c r="AK11" s="78">
        <v>-21043</v>
      </c>
      <c r="AL11" s="78">
        <v>-57802</v>
      </c>
      <c r="AM11" s="78" t="s">
        <v>392</v>
      </c>
      <c r="AN11" s="78">
        <v>47391</v>
      </c>
      <c r="AO11" s="78">
        <f t="shared" si="5"/>
        <v>217976</v>
      </c>
      <c r="AP11" s="78" t="s">
        <v>392</v>
      </c>
      <c r="AQ11" s="78" t="s">
        <v>392</v>
      </c>
      <c r="AR11" s="78" t="s">
        <v>392</v>
      </c>
      <c r="AS11" s="78">
        <v>0</v>
      </c>
      <c r="AT11" s="78">
        <v>0</v>
      </c>
      <c r="AU11" s="78">
        <v>0</v>
      </c>
      <c r="AV11" s="78">
        <v>-301578</v>
      </c>
      <c r="AW11" s="78">
        <v>0</v>
      </c>
      <c r="AX11" s="78">
        <v>0</v>
      </c>
      <c r="AY11" s="78">
        <v>0</v>
      </c>
      <c r="BA11" s="78">
        <v>-49439</v>
      </c>
      <c r="BB11" s="78">
        <v>-49439</v>
      </c>
      <c r="BC11" s="78">
        <v>-49439</v>
      </c>
      <c r="BD11" s="78">
        <v>-49439</v>
      </c>
      <c r="BE11" s="78">
        <v>-49439</v>
      </c>
      <c r="BF11" s="78">
        <v>-54383</v>
      </c>
      <c r="BG11" s="78" t="s">
        <v>185</v>
      </c>
      <c r="BH11" s="78" t="s">
        <v>185</v>
      </c>
      <c r="BI11" s="78" t="s">
        <v>185</v>
      </c>
      <c r="BJ11" s="78" t="s">
        <v>185</v>
      </c>
      <c r="BK11" s="78" t="s">
        <v>185</v>
      </c>
      <c r="BL11" s="78" t="s">
        <v>185</v>
      </c>
      <c r="BM11" s="78" t="s">
        <v>185</v>
      </c>
      <c r="BN11" s="78" t="s">
        <v>185</v>
      </c>
      <c r="BO11" s="78" t="s">
        <v>185</v>
      </c>
      <c r="BP11" s="78">
        <v>362</v>
      </c>
      <c r="BQ11" s="78">
        <v>74</v>
      </c>
      <c r="BR11" s="78">
        <v>1867</v>
      </c>
      <c r="BS11" s="78">
        <f t="shared" si="6"/>
        <v>2303</v>
      </c>
    </row>
    <row r="12" spans="1:71" s="78" customFormat="1">
      <c r="A12" s="133" t="s">
        <v>343</v>
      </c>
      <c r="B12" s="78">
        <v>3.7076607519999998E-3</v>
      </c>
      <c r="C12" s="78">
        <v>3.7076607519999998E-3</v>
      </c>
      <c r="D12" s="78">
        <f t="shared" si="0"/>
        <v>0</v>
      </c>
      <c r="E12" s="78">
        <v>657223</v>
      </c>
      <c r="F12" s="78">
        <v>13888</v>
      </c>
      <c r="G12" s="78">
        <v>25726</v>
      </c>
      <c r="H12" s="78" t="s">
        <v>184</v>
      </c>
      <c r="I12" s="78">
        <v>-21723</v>
      </c>
      <c r="J12" s="78">
        <v>-5044</v>
      </c>
      <c r="K12" s="78">
        <v>64099</v>
      </c>
      <c r="L12" s="78">
        <v>-27963</v>
      </c>
      <c r="M12" s="78">
        <f t="shared" si="1"/>
        <v>48983</v>
      </c>
      <c r="N12" s="78">
        <f t="shared" si="2"/>
        <v>706206</v>
      </c>
      <c r="AA12" s="78">
        <v>797294</v>
      </c>
      <c r="AB12" s="78">
        <v>629702</v>
      </c>
      <c r="AC12" s="78">
        <v>706206</v>
      </c>
      <c r="AD12" s="78">
        <v>706206</v>
      </c>
      <c r="AE12" s="78">
        <f t="shared" si="3"/>
        <v>13888</v>
      </c>
      <c r="AF12" s="78">
        <f t="shared" si="4"/>
        <v>25726</v>
      </c>
      <c r="AG12" s="78" t="s">
        <v>392</v>
      </c>
      <c r="AH12" s="78" t="s">
        <v>392</v>
      </c>
      <c r="AI12" s="78" t="s">
        <v>392</v>
      </c>
      <c r="AJ12" s="78" t="s">
        <v>392</v>
      </c>
      <c r="AK12" s="78">
        <v>-3342</v>
      </c>
      <c r="AL12" s="78">
        <v>-9180</v>
      </c>
      <c r="AM12" s="78" t="s">
        <v>392</v>
      </c>
      <c r="AN12" s="78">
        <v>10591</v>
      </c>
      <c r="AO12" s="78">
        <f t="shared" si="5"/>
        <v>37683</v>
      </c>
      <c r="AP12" s="78" t="s">
        <v>392</v>
      </c>
      <c r="AQ12" s="78" t="s">
        <v>392</v>
      </c>
      <c r="AR12" s="78" t="s">
        <v>392</v>
      </c>
      <c r="AS12" s="78">
        <v>0</v>
      </c>
      <c r="AT12" s="78">
        <v>0</v>
      </c>
      <c r="AU12" s="78">
        <v>0</v>
      </c>
      <c r="AV12" s="78">
        <v>-46525</v>
      </c>
      <c r="AW12" s="78">
        <v>0</v>
      </c>
      <c r="AX12" s="78">
        <v>0</v>
      </c>
      <c r="AY12" s="78">
        <v>0</v>
      </c>
      <c r="BA12" s="78">
        <v>-7627</v>
      </c>
      <c r="BB12" s="78">
        <v>-7627</v>
      </c>
      <c r="BC12" s="78">
        <v>-7627</v>
      </c>
      <c r="BD12" s="78">
        <v>-7627</v>
      </c>
      <c r="BE12" s="78">
        <v>-7627</v>
      </c>
      <c r="BF12" s="78">
        <v>-8390</v>
      </c>
      <c r="BG12" s="78" t="s">
        <v>185</v>
      </c>
      <c r="BH12" s="78" t="s">
        <v>185</v>
      </c>
      <c r="BI12" s="78" t="s">
        <v>185</v>
      </c>
      <c r="BJ12" s="78" t="s">
        <v>185</v>
      </c>
      <c r="BK12" s="78" t="s">
        <v>185</v>
      </c>
      <c r="BL12" s="78" t="s">
        <v>185</v>
      </c>
      <c r="BM12" s="78" t="s">
        <v>185</v>
      </c>
      <c r="BN12" s="78" t="s">
        <v>185</v>
      </c>
      <c r="BO12" s="78" t="s">
        <v>185</v>
      </c>
      <c r="BP12" s="78">
        <v>69</v>
      </c>
      <c r="BQ12" s="78">
        <v>17</v>
      </c>
      <c r="BR12" s="78">
        <v>196</v>
      </c>
      <c r="BS12" s="78">
        <f t="shared" si="6"/>
        <v>282</v>
      </c>
    </row>
    <row r="13" spans="1:71" s="78" customFormat="1">
      <c r="A13" s="133" t="s">
        <v>344</v>
      </c>
      <c r="B13" s="78">
        <v>4.0237542839999998E-3</v>
      </c>
      <c r="C13" s="78">
        <v>4.0237542839999998E-3</v>
      </c>
      <c r="D13" s="78">
        <f t="shared" si="0"/>
        <v>0</v>
      </c>
      <c r="E13" s="78">
        <v>713254</v>
      </c>
      <c r="F13" s="78">
        <v>13739</v>
      </c>
      <c r="G13" s="78">
        <v>25450</v>
      </c>
      <c r="H13" s="78" t="s">
        <v>184</v>
      </c>
      <c r="I13" s="78">
        <v>-21490</v>
      </c>
      <c r="J13" s="78">
        <v>-4990</v>
      </c>
      <c r="K13" s="78">
        <v>3003</v>
      </c>
      <c r="L13" s="78">
        <v>-30347</v>
      </c>
      <c r="M13" s="78">
        <f t="shared" si="1"/>
        <v>-14635</v>
      </c>
      <c r="N13" s="78">
        <f t="shared" si="2"/>
        <v>698619</v>
      </c>
      <c r="AA13" s="78">
        <v>788728</v>
      </c>
      <c r="AB13" s="78">
        <v>622937</v>
      </c>
      <c r="AC13" s="78">
        <v>698619</v>
      </c>
      <c r="AD13" s="78">
        <v>698619</v>
      </c>
      <c r="AE13" s="78">
        <f t="shared" si="3"/>
        <v>13739</v>
      </c>
      <c r="AF13" s="78">
        <f t="shared" si="4"/>
        <v>25450</v>
      </c>
      <c r="AG13" s="78" t="s">
        <v>392</v>
      </c>
      <c r="AH13" s="78" t="s">
        <v>392</v>
      </c>
      <c r="AI13" s="78" t="s">
        <v>392</v>
      </c>
      <c r="AJ13" s="78" t="s">
        <v>392</v>
      </c>
      <c r="AK13" s="78">
        <v>-3306</v>
      </c>
      <c r="AL13" s="78">
        <v>-9082</v>
      </c>
      <c r="AM13" s="78" t="s">
        <v>392</v>
      </c>
      <c r="AN13" s="78">
        <v>497</v>
      </c>
      <c r="AO13" s="78">
        <f t="shared" si="5"/>
        <v>27298</v>
      </c>
      <c r="AP13" s="78" t="s">
        <v>392</v>
      </c>
      <c r="AQ13" s="78" t="s">
        <v>392</v>
      </c>
      <c r="AR13" s="78" t="s">
        <v>392</v>
      </c>
      <c r="AS13" s="78">
        <v>0</v>
      </c>
      <c r="AT13" s="78">
        <v>0</v>
      </c>
      <c r="AU13" s="78">
        <v>0</v>
      </c>
      <c r="AV13" s="78">
        <v>-50490</v>
      </c>
      <c r="AW13" s="78">
        <v>0</v>
      </c>
      <c r="AX13" s="78">
        <v>0</v>
      </c>
      <c r="AY13" s="78">
        <v>0</v>
      </c>
      <c r="BA13" s="78">
        <v>-8277</v>
      </c>
      <c r="BB13" s="78">
        <v>-8277</v>
      </c>
      <c r="BC13" s="78">
        <v>-8277</v>
      </c>
      <c r="BD13" s="78">
        <v>-8277</v>
      </c>
      <c r="BE13" s="78">
        <v>-8277</v>
      </c>
      <c r="BF13" s="78">
        <v>-9105</v>
      </c>
      <c r="BG13" s="78" t="s">
        <v>185</v>
      </c>
      <c r="BH13" s="78" t="s">
        <v>185</v>
      </c>
      <c r="BI13" s="78" t="s">
        <v>185</v>
      </c>
      <c r="BJ13" s="78" t="s">
        <v>185</v>
      </c>
      <c r="BK13" s="78" t="s">
        <v>185</v>
      </c>
      <c r="BL13" s="78" t="s">
        <v>185</v>
      </c>
      <c r="BM13" s="78" t="s">
        <v>185</v>
      </c>
      <c r="BN13" s="78" t="s">
        <v>185</v>
      </c>
      <c r="BO13" s="78" t="s">
        <v>185</v>
      </c>
      <c r="BP13" s="78">
        <v>67</v>
      </c>
      <c r="BQ13" s="78">
        <v>8</v>
      </c>
      <c r="BR13" s="78">
        <v>307</v>
      </c>
      <c r="BS13" s="78">
        <f t="shared" si="6"/>
        <v>382</v>
      </c>
    </row>
    <row r="14" spans="1:71" s="78" customFormat="1">
      <c r="A14" s="133" t="s">
        <v>345</v>
      </c>
      <c r="B14" s="78">
        <v>3.1274366639999999E-3</v>
      </c>
      <c r="C14" s="78">
        <v>3.1274366639999999E-3</v>
      </c>
      <c r="D14" s="78">
        <f t="shared" si="0"/>
        <v>0</v>
      </c>
      <c r="E14" s="78">
        <v>554372</v>
      </c>
      <c r="F14" s="78">
        <v>10140</v>
      </c>
      <c r="G14" s="78">
        <v>18783</v>
      </c>
      <c r="H14" s="78" t="s">
        <v>184</v>
      </c>
      <c r="I14" s="78">
        <v>-15860</v>
      </c>
      <c r="J14" s="78">
        <v>-3683</v>
      </c>
      <c r="K14" s="78">
        <v>-24562</v>
      </c>
      <c r="L14" s="78">
        <v>-23587</v>
      </c>
      <c r="M14" s="78">
        <f t="shared" si="1"/>
        <v>-38769</v>
      </c>
      <c r="N14" s="78">
        <f t="shared" si="2"/>
        <v>515603</v>
      </c>
      <c r="AA14" s="78">
        <v>582107</v>
      </c>
      <c r="AB14" s="78">
        <v>459747</v>
      </c>
      <c r="AC14" s="78">
        <v>515603</v>
      </c>
      <c r="AD14" s="78">
        <v>515603</v>
      </c>
      <c r="AE14" s="78">
        <f t="shared" si="3"/>
        <v>10140</v>
      </c>
      <c r="AF14" s="78">
        <f t="shared" si="4"/>
        <v>18783</v>
      </c>
      <c r="AG14" s="78" t="s">
        <v>392</v>
      </c>
      <c r="AH14" s="78" t="s">
        <v>392</v>
      </c>
      <c r="AI14" s="78" t="s">
        <v>392</v>
      </c>
      <c r="AJ14" s="78" t="s">
        <v>392</v>
      </c>
      <c r="AK14" s="78">
        <v>-2440</v>
      </c>
      <c r="AL14" s="78">
        <v>-6703</v>
      </c>
      <c r="AM14" s="78" t="s">
        <v>392</v>
      </c>
      <c r="AN14" s="78">
        <v>-4059</v>
      </c>
      <c r="AO14" s="78">
        <f t="shared" si="5"/>
        <v>15721</v>
      </c>
      <c r="AP14" s="78" t="s">
        <v>392</v>
      </c>
      <c r="AQ14" s="78" t="s">
        <v>392</v>
      </c>
      <c r="AR14" s="78" t="s">
        <v>392</v>
      </c>
      <c r="AS14" s="78">
        <v>0</v>
      </c>
      <c r="AT14" s="78">
        <v>0</v>
      </c>
      <c r="AU14" s="78">
        <v>0</v>
      </c>
      <c r="AV14" s="78">
        <v>-39247</v>
      </c>
      <c r="AW14" s="78">
        <v>0</v>
      </c>
      <c r="AX14" s="78">
        <v>0</v>
      </c>
      <c r="AY14" s="78">
        <v>0</v>
      </c>
      <c r="BA14" s="78">
        <v>-6434</v>
      </c>
      <c r="BB14" s="78">
        <v>-6434</v>
      </c>
      <c r="BC14" s="78">
        <v>-6434</v>
      </c>
      <c r="BD14" s="78">
        <v>-6434</v>
      </c>
      <c r="BE14" s="78">
        <v>-6434</v>
      </c>
      <c r="BF14" s="78">
        <v>-7077</v>
      </c>
      <c r="BG14" s="78" t="s">
        <v>185</v>
      </c>
      <c r="BH14" s="78" t="s">
        <v>185</v>
      </c>
      <c r="BI14" s="78" t="s">
        <v>185</v>
      </c>
      <c r="BJ14" s="78" t="s">
        <v>185</v>
      </c>
      <c r="BK14" s="78" t="s">
        <v>185</v>
      </c>
      <c r="BL14" s="78" t="s">
        <v>185</v>
      </c>
      <c r="BM14" s="78" t="s">
        <v>185</v>
      </c>
      <c r="BN14" s="78" t="s">
        <v>185</v>
      </c>
      <c r="BO14" s="78" t="s">
        <v>185</v>
      </c>
      <c r="BP14" s="78">
        <v>28</v>
      </c>
      <c r="BQ14" s="78">
        <v>14</v>
      </c>
      <c r="BR14" s="78">
        <v>348</v>
      </c>
      <c r="BS14" s="78">
        <f t="shared" si="6"/>
        <v>390</v>
      </c>
    </row>
    <row r="15" spans="1:71" s="78" customFormat="1">
      <c r="A15" s="133" t="s">
        <v>346</v>
      </c>
      <c r="B15" s="78">
        <v>5.7485290709999998E-3</v>
      </c>
      <c r="C15" s="78">
        <v>5.7485290709999998E-3</v>
      </c>
      <c r="D15" s="78">
        <f t="shared" si="0"/>
        <v>0</v>
      </c>
      <c r="E15" s="78">
        <v>1018989</v>
      </c>
      <c r="F15" s="78">
        <v>20290</v>
      </c>
      <c r="G15" s="78">
        <v>37586</v>
      </c>
      <c r="H15" s="78" t="s">
        <v>184</v>
      </c>
      <c r="I15" s="78">
        <v>-31737</v>
      </c>
      <c r="J15" s="78">
        <v>-7369</v>
      </c>
      <c r="K15" s="78">
        <v>37359</v>
      </c>
      <c r="L15" s="78">
        <v>-43355</v>
      </c>
      <c r="M15" s="78">
        <f t="shared" si="1"/>
        <v>12774</v>
      </c>
      <c r="N15" s="78">
        <f t="shared" si="2"/>
        <v>1031763</v>
      </c>
      <c r="AA15" s="78">
        <v>1164842</v>
      </c>
      <c r="AB15" s="78">
        <v>919991</v>
      </c>
      <c r="AC15" s="78">
        <v>1031763</v>
      </c>
      <c r="AD15" s="78">
        <v>1031763</v>
      </c>
      <c r="AE15" s="78">
        <f t="shared" si="3"/>
        <v>20290</v>
      </c>
      <c r="AF15" s="78">
        <f t="shared" si="4"/>
        <v>37586</v>
      </c>
      <c r="AG15" s="78" t="s">
        <v>392</v>
      </c>
      <c r="AH15" s="78" t="s">
        <v>392</v>
      </c>
      <c r="AI15" s="78" t="s">
        <v>392</v>
      </c>
      <c r="AJ15" s="78" t="s">
        <v>392</v>
      </c>
      <c r="AK15" s="78">
        <v>-4883</v>
      </c>
      <c r="AL15" s="78">
        <v>-13412</v>
      </c>
      <c r="AM15" s="78" t="s">
        <v>392</v>
      </c>
      <c r="AN15" s="78">
        <v>6173</v>
      </c>
      <c r="AO15" s="78">
        <f t="shared" si="5"/>
        <v>45754</v>
      </c>
      <c r="AP15" s="78" t="s">
        <v>392</v>
      </c>
      <c r="AQ15" s="78" t="s">
        <v>392</v>
      </c>
      <c r="AR15" s="78" t="s">
        <v>392</v>
      </c>
      <c r="AS15" s="78">
        <v>0</v>
      </c>
      <c r="AT15" s="78">
        <v>0</v>
      </c>
      <c r="AU15" s="78">
        <v>0</v>
      </c>
      <c r="AV15" s="78">
        <v>-72133</v>
      </c>
      <c r="AW15" s="78">
        <v>0</v>
      </c>
      <c r="AX15" s="78">
        <v>0</v>
      </c>
      <c r="AY15" s="78">
        <v>0</v>
      </c>
      <c r="BA15" s="78">
        <v>-11825</v>
      </c>
      <c r="BB15" s="78">
        <v>-11825</v>
      </c>
      <c r="BC15" s="78">
        <v>-11825</v>
      </c>
      <c r="BD15" s="78">
        <v>-11825</v>
      </c>
      <c r="BE15" s="78">
        <v>-11825</v>
      </c>
      <c r="BF15" s="78">
        <v>-13008</v>
      </c>
      <c r="BG15" s="78" t="s">
        <v>185</v>
      </c>
      <c r="BH15" s="78" t="s">
        <v>185</v>
      </c>
      <c r="BI15" s="78" t="s">
        <v>185</v>
      </c>
      <c r="BJ15" s="78" t="s">
        <v>185</v>
      </c>
      <c r="BK15" s="78" t="s">
        <v>185</v>
      </c>
      <c r="BL15" s="78" t="s">
        <v>185</v>
      </c>
      <c r="BM15" s="78" t="s">
        <v>185</v>
      </c>
      <c r="BN15" s="78" t="s">
        <v>185</v>
      </c>
      <c r="BO15" s="78" t="s">
        <v>185</v>
      </c>
      <c r="BP15" s="78">
        <v>62</v>
      </c>
      <c r="BQ15" s="78">
        <v>15</v>
      </c>
      <c r="BR15" s="78">
        <v>497</v>
      </c>
      <c r="BS15" s="78">
        <f t="shared" si="6"/>
        <v>574</v>
      </c>
    </row>
    <row r="16" spans="1:71" s="78" customFormat="1">
      <c r="A16" s="133" t="s">
        <v>347</v>
      </c>
      <c r="B16" s="78">
        <v>5.5556776609999997E-3</v>
      </c>
      <c r="C16" s="78">
        <v>5.5556776609999997E-3</v>
      </c>
      <c r="D16" s="78">
        <f t="shared" si="0"/>
        <v>0</v>
      </c>
      <c r="E16" s="78">
        <v>984804</v>
      </c>
      <c r="F16" s="78">
        <v>20416</v>
      </c>
      <c r="G16" s="78">
        <v>37819</v>
      </c>
      <c r="H16" s="78" t="s">
        <v>184</v>
      </c>
      <c r="I16" s="78">
        <v>-31933</v>
      </c>
      <c r="J16" s="78">
        <v>-7415</v>
      </c>
      <c r="K16" s="78">
        <v>76358</v>
      </c>
      <c r="L16" s="78">
        <v>-41900</v>
      </c>
      <c r="M16" s="78">
        <f t="shared" si="1"/>
        <v>53345</v>
      </c>
      <c r="N16" s="78">
        <f t="shared" si="2"/>
        <v>1038149</v>
      </c>
      <c r="AA16" s="78">
        <v>1172052</v>
      </c>
      <c r="AB16" s="78">
        <v>925685</v>
      </c>
      <c r="AC16" s="78">
        <v>1038149</v>
      </c>
      <c r="AD16" s="78">
        <v>1038149</v>
      </c>
      <c r="AE16" s="78">
        <f t="shared" si="3"/>
        <v>20416</v>
      </c>
      <c r="AF16" s="78">
        <f t="shared" si="4"/>
        <v>37819</v>
      </c>
      <c r="AG16" s="78" t="s">
        <v>392</v>
      </c>
      <c r="AH16" s="78" t="s">
        <v>392</v>
      </c>
      <c r="AI16" s="78" t="s">
        <v>392</v>
      </c>
      <c r="AJ16" s="78" t="s">
        <v>392</v>
      </c>
      <c r="AK16" s="78">
        <v>-4913</v>
      </c>
      <c r="AL16" s="78">
        <v>-13495</v>
      </c>
      <c r="AM16" s="78" t="s">
        <v>392</v>
      </c>
      <c r="AN16" s="78">
        <v>12617</v>
      </c>
      <c r="AO16" s="78">
        <f t="shared" si="5"/>
        <v>52444</v>
      </c>
      <c r="AP16" s="78" t="s">
        <v>392</v>
      </c>
      <c r="AQ16" s="78" t="s">
        <v>392</v>
      </c>
      <c r="AR16" s="78" t="s">
        <v>392</v>
      </c>
      <c r="AS16" s="78">
        <v>0</v>
      </c>
      <c r="AT16" s="78">
        <v>0</v>
      </c>
      <c r="AU16" s="78">
        <v>0</v>
      </c>
      <c r="AV16" s="78">
        <v>-69717</v>
      </c>
      <c r="AW16" s="78">
        <v>0</v>
      </c>
      <c r="AX16" s="78">
        <v>0</v>
      </c>
      <c r="AY16" s="78">
        <v>0</v>
      </c>
      <c r="BA16" s="78">
        <v>-11429</v>
      </c>
      <c r="BB16" s="78">
        <v>-11429</v>
      </c>
      <c r="BC16" s="78">
        <v>-11429</v>
      </c>
      <c r="BD16" s="78">
        <v>-11429</v>
      </c>
      <c r="BE16" s="78">
        <v>-11429</v>
      </c>
      <c r="BF16" s="78">
        <v>-12572</v>
      </c>
      <c r="BG16" s="78" t="s">
        <v>185</v>
      </c>
      <c r="BH16" s="78" t="s">
        <v>185</v>
      </c>
      <c r="BI16" s="78" t="s">
        <v>185</v>
      </c>
      <c r="BJ16" s="78" t="s">
        <v>185</v>
      </c>
      <c r="BK16" s="78" t="s">
        <v>185</v>
      </c>
      <c r="BL16" s="78" t="s">
        <v>185</v>
      </c>
      <c r="BM16" s="78" t="s">
        <v>185</v>
      </c>
      <c r="BN16" s="78" t="s">
        <v>185</v>
      </c>
      <c r="BO16" s="78" t="s">
        <v>185</v>
      </c>
      <c r="BP16" s="78">
        <v>85</v>
      </c>
      <c r="BQ16" s="78">
        <v>21</v>
      </c>
      <c r="BR16" s="78">
        <v>319</v>
      </c>
      <c r="BS16" s="78">
        <f t="shared" si="6"/>
        <v>425</v>
      </c>
    </row>
    <row r="17" spans="1:71" s="78" customFormat="1">
      <c r="A17" s="133" t="s">
        <v>348</v>
      </c>
      <c r="B17" s="78">
        <v>9.6480652709999993E-3</v>
      </c>
      <c r="C17" s="78">
        <v>9.6480652709999993E-3</v>
      </c>
      <c r="D17" s="78">
        <f t="shared" si="0"/>
        <v>0</v>
      </c>
      <c r="E17" s="78">
        <v>1710224</v>
      </c>
      <c r="F17" s="78">
        <v>34685</v>
      </c>
      <c r="G17" s="78">
        <v>64251</v>
      </c>
      <c r="H17" s="78" t="s">
        <v>184</v>
      </c>
      <c r="I17" s="78">
        <v>-54252</v>
      </c>
      <c r="J17" s="78">
        <v>-12597</v>
      </c>
      <c r="K17" s="78">
        <v>94196</v>
      </c>
      <c r="L17" s="78">
        <v>-72765</v>
      </c>
      <c r="M17" s="78">
        <f t="shared" si="1"/>
        <v>53518</v>
      </c>
      <c r="N17" s="78">
        <f t="shared" si="2"/>
        <v>1763742</v>
      </c>
      <c r="AA17" s="78">
        <v>1991233</v>
      </c>
      <c r="AB17" s="78">
        <v>1572674</v>
      </c>
      <c r="AC17" s="78">
        <v>1763742</v>
      </c>
      <c r="AD17" s="78">
        <v>1763742</v>
      </c>
      <c r="AE17" s="78">
        <f t="shared" si="3"/>
        <v>34685</v>
      </c>
      <c r="AF17" s="78">
        <f t="shared" si="4"/>
        <v>64251</v>
      </c>
      <c r="AG17" s="78" t="s">
        <v>392</v>
      </c>
      <c r="AH17" s="78" t="s">
        <v>392</v>
      </c>
      <c r="AI17" s="78" t="s">
        <v>392</v>
      </c>
      <c r="AJ17" s="78" t="s">
        <v>392</v>
      </c>
      <c r="AK17" s="78">
        <v>-8347</v>
      </c>
      <c r="AL17" s="78">
        <v>-22927</v>
      </c>
      <c r="AM17" s="78" t="s">
        <v>392</v>
      </c>
      <c r="AN17" s="78">
        <v>15564</v>
      </c>
      <c r="AO17" s="78">
        <f t="shared" si="5"/>
        <v>83226</v>
      </c>
      <c r="AP17" s="78" t="s">
        <v>392</v>
      </c>
      <c r="AQ17" s="78" t="s">
        <v>392</v>
      </c>
      <c r="AR17" s="78" t="s">
        <v>392</v>
      </c>
      <c r="AS17" s="78">
        <v>0</v>
      </c>
      <c r="AT17" s="78">
        <v>0</v>
      </c>
      <c r="AU17" s="78">
        <v>0</v>
      </c>
      <c r="AV17" s="78">
        <v>-121067</v>
      </c>
      <c r="AW17" s="78">
        <v>0</v>
      </c>
      <c r="AX17" s="78">
        <v>0</v>
      </c>
      <c r="AY17" s="78">
        <v>0</v>
      </c>
      <c r="BA17" s="78">
        <v>-19847</v>
      </c>
      <c r="BB17" s="78">
        <v>-19847</v>
      </c>
      <c r="BC17" s="78">
        <v>-19847</v>
      </c>
      <c r="BD17" s="78">
        <v>-19847</v>
      </c>
      <c r="BE17" s="78">
        <v>-19847</v>
      </c>
      <c r="BF17" s="78">
        <v>-21832</v>
      </c>
      <c r="BG17" s="78" t="s">
        <v>185</v>
      </c>
      <c r="BH17" s="78" t="s">
        <v>185</v>
      </c>
      <c r="BI17" s="78" t="s">
        <v>185</v>
      </c>
      <c r="BJ17" s="78" t="s">
        <v>185</v>
      </c>
      <c r="BK17" s="78" t="s">
        <v>185</v>
      </c>
      <c r="BL17" s="78" t="s">
        <v>185</v>
      </c>
      <c r="BM17" s="78" t="s">
        <v>185</v>
      </c>
      <c r="BN17" s="78" t="s">
        <v>185</v>
      </c>
      <c r="BO17" s="78" t="s">
        <v>185</v>
      </c>
      <c r="BP17" s="78">
        <v>167</v>
      </c>
      <c r="BQ17" s="78">
        <v>41</v>
      </c>
      <c r="BR17" s="78">
        <v>457</v>
      </c>
      <c r="BS17" s="78">
        <f t="shared" si="6"/>
        <v>665</v>
      </c>
    </row>
    <row r="18" spans="1:71" s="78" customFormat="1">
      <c r="A18" s="133" t="s">
        <v>330</v>
      </c>
      <c r="B18" s="78">
        <v>1.1700081006E-2</v>
      </c>
      <c r="C18" s="78">
        <v>1.1700081006E-2</v>
      </c>
      <c r="D18" s="78">
        <f t="shared" si="0"/>
        <v>0</v>
      </c>
      <c r="E18" s="78">
        <v>2073966</v>
      </c>
      <c r="F18" s="78">
        <v>36136</v>
      </c>
      <c r="G18" s="78">
        <v>66939</v>
      </c>
      <c r="H18" s="78" t="s">
        <v>184</v>
      </c>
      <c r="I18" s="78">
        <v>-56522</v>
      </c>
      <c r="J18" s="78">
        <v>-13124</v>
      </c>
      <c r="K18" s="78">
        <v>-181627</v>
      </c>
      <c r="L18" s="78">
        <v>-88241</v>
      </c>
      <c r="M18" s="78">
        <f t="shared" si="1"/>
        <v>-236439</v>
      </c>
      <c r="N18" s="78">
        <f t="shared" si="2"/>
        <v>1837527</v>
      </c>
      <c r="AA18" s="78">
        <v>2074535</v>
      </c>
      <c r="AB18" s="78">
        <v>1638466</v>
      </c>
      <c r="AC18" s="78">
        <v>1837527</v>
      </c>
      <c r="AD18" s="78">
        <v>1837527</v>
      </c>
      <c r="AE18" s="78">
        <f t="shared" si="3"/>
        <v>36136</v>
      </c>
      <c r="AF18" s="78">
        <f t="shared" si="4"/>
        <v>66939</v>
      </c>
      <c r="AG18" s="78" t="s">
        <v>392</v>
      </c>
      <c r="AH18" s="78" t="s">
        <v>392</v>
      </c>
      <c r="AI18" s="78" t="s">
        <v>392</v>
      </c>
      <c r="AJ18" s="78" t="s">
        <v>392</v>
      </c>
      <c r="AK18" s="78">
        <v>-8696</v>
      </c>
      <c r="AL18" s="78">
        <v>-23886</v>
      </c>
      <c r="AM18" s="78" t="s">
        <v>392</v>
      </c>
      <c r="AN18" s="78">
        <v>-30009</v>
      </c>
      <c r="AO18" s="78">
        <f t="shared" si="5"/>
        <v>40484</v>
      </c>
      <c r="AP18" s="78" t="s">
        <v>392</v>
      </c>
      <c r="AQ18" s="78" t="s">
        <v>392</v>
      </c>
      <c r="AR18" s="78" t="s">
        <v>392</v>
      </c>
      <c r="AS18" s="78">
        <v>0</v>
      </c>
      <c r="AT18" s="78">
        <v>0</v>
      </c>
      <c r="AU18" s="78">
        <v>0</v>
      </c>
      <c r="AV18" s="78">
        <v>-146820</v>
      </c>
      <c r="AW18" s="78">
        <v>0</v>
      </c>
      <c r="AX18" s="78">
        <v>0</v>
      </c>
      <c r="AY18" s="78">
        <v>0</v>
      </c>
      <c r="BA18" s="78">
        <v>-24069</v>
      </c>
      <c r="BB18" s="78">
        <v>-24069</v>
      </c>
      <c r="BC18" s="78">
        <v>-24069</v>
      </c>
      <c r="BD18" s="78">
        <v>-24069</v>
      </c>
      <c r="BE18" s="78">
        <v>-24069</v>
      </c>
      <c r="BF18" s="78">
        <v>-26475</v>
      </c>
      <c r="BG18" s="78" t="s">
        <v>185</v>
      </c>
      <c r="BH18" s="78" t="s">
        <v>185</v>
      </c>
      <c r="BI18" s="78" t="s">
        <v>185</v>
      </c>
      <c r="BJ18" s="78" t="s">
        <v>185</v>
      </c>
      <c r="BK18" s="78" t="s">
        <v>185</v>
      </c>
      <c r="BL18" s="78" t="s">
        <v>185</v>
      </c>
      <c r="BM18" s="78" t="s">
        <v>185</v>
      </c>
      <c r="BN18" s="78" t="s">
        <v>185</v>
      </c>
      <c r="BO18" s="78" t="s">
        <v>185</v>
      </c>
      <c r="BP18" s="78">
        <v>439</v>
      </c>
      <c r="BQ18" s="78">
        <v>45</v>
      </c>
      <c r="BR18" s="78">
        <v>103</v>
      </c>
      <c r="BS18" s="78">
        <f t="shared" si="6"/>
        <v>587</v>
      </c>
    </row>
    <row r="19" spans="1:71" s="78" customFormat="1">
      <c r="A19" s="133" t="s">
        <v>331</v>
      </c>
      <c r="B19" s="78">
        <v>2.4748841000000001E-5</v>
      </c>
      <c r="C19" s="78">
        <v>2.4748841000000001E-5</v>
      </c>
      <c r="D19" s="78">
        <f>C19-B19</f>
        <v>0</v>
      </c>
      <c r="E19" s="78">
        <v>4387</v>
      </c>
      <c r="F19" s="78">
        <v>107</v>
      </c>
      <c r="G19" s="78">
        <v>198</v>
      </c>
      <c r="H19" s="78" t="s">
        <v>184</v>
      </c>
      <c r="I19" s="78">
        <v>-167</v>
      </c>
      <c r="J19" s="78">
        <v>-39</v>
      </c>
      <c r="K19" s="78">
        <v>1126</v>
      </c>
      <c r="L19" s="78">
        <v>-187</v>
      </c>
      <c r="M19" s="78">
        <f>SUM(F19:L19)</f>
        <v>1038</v>
      </c>
      <c r="N19" s="78">
        <f t="shared" si="2"/>
        <v>5425</v>
      </c>
      <c r="AA19" s="78">
        <v>6125</v>
      </c>
      <c r="AB19" s="78">
        <v>4837</v>
      </c>
      <c r="AC19" s="78">
        <v>5425</v>
      </c>
      <c r="AD19" s="78">
        <v>5425</v>
      </c>
      <c r="AE19" s="78">
        <f t="shared" si="3"/>
        <v>107</v>
      </c>
      <c r="AF19" s="78">
        <f t="shared" si="4"/>
        <v>198</v>
      </c>
      <c r="AG19" s="78" t="s">
        <v>392</v>
      </c>
      <c r="AH19" s="78" t="s">
        <v>392</v>
      </c>
      <c r="AI19" s="78" t="s">
        <v>392</v>
      </c>
      <c r="AJ19" s="78" t="s">
        <v>392</v>
      </c>
      <c r="AK19" s="78">
        <v>-26</v>
      </c>
      <c r="AL19" s="78">
        <v>-71</v>
      </c>
      <c r="AM19" s="78" t="s">
        <v>392</v>
      </c>
      <c r="AN19" s="78">
        <v>186</v>
      </c>
      <c r="AO19" s="78">
        <f t="shared" si="5"/>
        <v>394</v>
      </c>
      <c r="AP19" s="78" t="s">
        <v>392</v>
      </c>
      <c r="AQ19" s="78" t="s">
        <v>392</v>
      </c>
      <c r="AR19" s="78" t="s">
        <v>392</v>
      </c>
      <c r="AS19" s="78">
        <v>0</v>
      </c>
      <c r="AT19" s="78">
        <v>0</v>
      </c>
      <c r="AU19" s="78">
        <v>0</v>
      </c>
      <c r="AV19" s="78">
        <v>-311</v>
      </c>
      <c r="AW19" s="78">
        <v>0</v>
      </c>
      <c r="AX19" s="78">
        <v>0</v>
      </c>
      <c r="AY19" s="78">
        <v>0</v>
      </c>
      <c r="BA19" s="78">
        <v>-51</v>
      </c>
      <c r="BB19" s="78">
        <v>-51</v>
      </c>
      <c r="BC19" s="78">
        <v>-51</v>
      </c>
      <c r="BD19" s="78">
        <v>-51</v>
      </c>
      <c r="BE19" s="78">
        <v>-51</v>
      </c>
      <c r="BF19" s="78">
        <v>-56</v>
      </c>
      <c r="BG19" s="78" t="s">
        <v>185</v>
      </c>
      <c r="BH19" s="78" t="s">
        <v>185</v>
      </c>
      <c r="BI19" s="78" t="s">
        <v>185</v>
      </c>
      <c r="BJ19" s="78" t="s">
        <v>185</v>
      </c>
      <c r="BK19" s="78" t="s">
        <v>185</v>
      </c>
      <c r="BL19" s="78" t="s">
        <v>185</v>
      </c>
      <c r="BM19" s="78" t="s">
        <v>185</v>
      </c>
      <c r="BN19" s="78" t="s">
        <v>185</v>
      </c>
      <c r="BO19" s="78" t="s">
        <v>185</v>
      </c>
      <c r="BP19" s="78">
        <v>0</v>
      </c>
      <c r="BQ19" s="78">
        <v>0</v>
      </c>
      <c r="BR19" s="78">
        <v>14</v>
      </c>
      <c r="BS19" s="78">
        <f>BP19+BQ19+BR19</f>
        <v>14</v>
      </c>
    </row>
    <row r="20" spans="1:71" s="78" customFormat="1">
      <c r="A20" s="133" t="s">
        <v>335</v>
      </c>
      <c r="B20" s="78">
        <v>1.2635138151E-2</v>
      </c>
      <c r="C20" s="78">
        <v>1.2635138151E-2</v>
      </c>
      <c r="D20" s="78">
        <f t="shared" si="0"/>
        <v>0</v>
      </c>
      <c r="E20" s="78">
        <v>2239715</v>
      </c>
      <c r="F20" s="78">
        <v>46515</v>
      </c>
      <c r="G20" s="78">
        <v>86165</v>
      </c>
      <c r="H20" s="78" t="s">
        <v>184</v>
      </c>
      <c r="I20" s="78">
        <v>-72758</v>
      </c>
      <c r="J20" s="78">
        <v>-16893</v>
      </c>
      <c r="K20" s="78">
        <v>177827</v>
      </c>
      <c r="L20" s="78">
        <v>-95293</v>
      </c>
      <c r="M20" s="78">
        <f t="shared" si="1"/>
        <v>125563</v>
      </c>
      <c r="N20" s="78">
        <f t="shared" si="2"/>
        <v>2365278</v>
      </c>
      <c r="AA20" s="78">
        <v>2670356</v>
      </c>
      <c r="AB20" s="78">
        <v>2109046</v>
      </c>
      <c r="AC20" s="78">
        <v>2365278</v>
      </c>
      <c r="AD20" s="78">
        <v>2365278</v>
      </c>
      <c r="AE20" s="78">
        <f t="shared" si="3"/>
        <v>46515</v>
      </c>
      <c r="AF20" s="78">
        <f t="shared" si="4"/>
        <v>86165</v>
      </c>
      <c r="AG20" s="78" t="s">
        <v>392</v>
      </c>
      <c r="AH20" s="78" t="s">
        <v>392</v>
      </c>
      <c r="AI20" s="78" t="s">
        <v>392</v>
      </c>
      <c r="AJ20" s="78" t="s">
        <v>392</v>
      </c>
      <c r="AK20" s="78">
        <v>-11193</v>
      </c>
      <c r="AL20" s="78">
        <v>-30747</v>
      </c>
      <c r="AM20" s="78" t="s">
        <v>392</v>
      </c>
      <c r="AN20" s="78">
        <v>29381</v>
      </c>
      <c r="AO20" s="78">
        <f t="shared" si="5"/>
        <v>120121</v>
      </c>
      <c r="AP20" s="78" t="s">
        <v>392</v>
      </c>
      <c r="AQ20" s="78" t="s">
        <v>392</v>
      </c>
      <c r="AR20" s="78" t="s">
        <v>392</v>
      </c>
      <c r="AS20" s="78">
        <v>0</v>
      </c>
      <c r="AT20" s="78">
        <v>0</v>
      </c>
      <c r="AU20" s="78">
        <v>0</v>
      </c>
      <c r="AV20" s="78">
        <v>-158551</v>
      </c>
      <c r="AW20" s="78">
        <v>0</v>
      </c>
      <c r="AX20" s="78">
        <v>0</v>
      </c>
      <c r="AY20" s="78">
        <v>0</v>
      </c>
      <c r="BA20" s="78">
        <v>-25992</v>
      </c>
      <c r="BB20" s="78">
        <v>-25992</v>
      </c>
      <c r="BC20" s="78">
        <v>-25992</v>
      </c>
      <c r="BD20" s="78">
        <v>-25992</v>
      </c>
      <c r="BE20" s="78">
        <v>-25992</v>
      </c>
      <c r="BF20" s="78">
        <v>-28591</v>
      </c>
      <c r="BG20" s="78" t="s">
        <v>185</v>
      </c>
      <c r="BH20" s="78" t="s">
        <v>185</v>
      </c>
      <c r="BI20" s="78" t="s">
        <v>185</v>
      </c>
      <c r="BJ20" s="78" t="s">
        <v>185</v>
      </c>
      <c r="BK20" s="78" t="s">
        <v>185</v>
      </c>
      <c r="BL20" s="78" t="s">
        <v>185</v>
      </c>
      <c r="BM20" s="78" t="s">
        <v>185</v>
      </c>
      <c r="BN20" s="78" t="s">
        <v>185</v>
      </c>
      <c r="BO20" s="78" t="s">
        <v>185</v>
      </c>
      <c r="BP20" s="78">
        <v>176</v>
      </c>
      <c r="BQ20" s="78">
        <v>29</v>
      </c>
      <c r="BR20" s="78">
        <v>1061</v>
      </c>
      <c r="BS20" s="78">
        <f t="shared" si="6"/>
        <v>1266</v>
      </c>
    </row>
    <row r="21" spans="1:71" s="78" customFormat="1">
      <c r="A21" s="133" t="s">
        <v>336</v>
      </c>
      <c r="B21" s="78">
        <v>1.6783747998E-2</v>
      </c>
      <c r="C21" s="78">
        <v>1.6783747998E-2</v>
      </c>
      <c r="D21" s="78">
        <f t="shared" si="0"/>
        <v>0</v>
      </c>
      <c r="E21" s="78">
        <v>2975101</v>
      </c>
      <c r="F21" s="78">
        <v>61142</v>
      </c>
      <c r="G21" s="78">
        <v>113262</v>
      </c>
      <c r="H21" s="78" t="s">
        <v>184</v>
      </c>
      <c r="I21" s="78">
        <v>-95637</v>
      </c>
      <c r="J21" s="78">
        <v>-22206</v>
      </c>
      <c r="K21" s="78">
        <v>204027</v>
      </c>
      <c r="L21" s="78">
        <v>-126581</v>
      </c>
      <c r="M21" s="78">
        <f t="shared" si="1"/>
        <v>134007</v>
      </c>
      <c r="N21" s="78">
        <f t="shared" si="2"/>
        <v>3109108</v>
      </c>
      <c r="AA21" s="78">
        <v>3510127</v>
      </c>
      <c r="AB21" s="78">
        <v>2772296</v>
      </c>
      <c r="AC21" s="78">
        <v>3109108</v>
      </c>
      <c r="AD21" s="78">
        <v>3109108</v>
      </c>
      <c r="AE21" s="78">
        <f t="shared" si="3"/>
        <v>61142</v>
      </c>
      <c r="AF21" s="78">
        <f t="shared" si="4"/>
        <v>113262</v>
      </c>
      <c r="AG21" s="78" t="s">
        <v>392</v>
      </c>
      <c r="AH21" s="78" t="s">
        <v>392</v>
      </c>
      <c r="AI21" s="78" t="s">
        <v>392</v>
      </c>
      <c r="AJ21" s="78" t="s">
        <v>392</v>
      </c>
      <c r="AK21" s="78">
        <v>-14713</v>
      </c>
      <c r="AL21" s="78">
        <v>-40415</v>
      </c>
      <c r="AM21" s="78" t="s">
        <v>392</v>
      </c>
      <c r="AN21" s="78">
        <v>33710</v>
      </c>
      <c r="AO21" s="78">
        <f t="shared" si="5"/>
        <v>152986</v>
      </c>
      <c r="AP21" s="78" t="s">
        <v>392</v>
      </c>
      <c r="AQ21" s="78" t="s">
        <v>392</v>
      </c>
      <c r="AR21" s="78" t="s">
        <v>392</v>
      </c>
      <c r="AS21" s="78">
        <v>0</v>
      </c>
      <c r="AT21" s="78">
        <v>0</v>
      </c>
      <c r="AU21" s="78">
        <v>0</v>
      </c>
      <c r="AV21" s="78">
        <v>-210609</v>
      </c>
      <c r="AW21" s="78">
        <v>0</v>
      </c>
      <c r="AX21" s="78">
        <v>0</v>
      </c>
      <c r="AY21" s="78">
        <v>0</v>
      </c>
      <c r="BA21" s="78">
        <v>-34526</v>
      </c>
      <c r="BB21" s="78">
        <v>-34526</v>
      </c>
      <c r="BC21" s="78">
        <v>-34526</v>
      </c>
      <c r="BD21" s="78">
        <v>-34526</v>
      </c>
      <c r="BE21" s="78">
        <v>-34526</v>
      </c>
      <c r="BF21" s="78">
        <v>-37979</v>
      </c>
      <c r="BG21" s="78" t="s">
        <v>185</v>
      </c>
      <c r="BH21" s="78" t="s">
        <v>185</v>
      </c>
      <c r="BI21" s="78" t="s">
        <v>185</v>
      </c>
      <c r="BJ21" s="78" t="s">
        <v>185</v>
      </c>
      <c r="BK21" s="78" t="s">
        <v>185</v>
      </c>
      <c r="BL21" s="78" t="s">
        <v>185</v>
      </c>
      <c r="BM21" s="78" t="s">
        <v>185</v>
      </c>
      <c r="BN21" s="78" t="s">
        <v>185</v>
      </c>
      <c r="BO21" s="78" t="s">
        <v>185</v>
      </c>
      <c r="BP21" s="78">
        <v>303</v>
      </c>
      <c r="BQ21" s="78">
        <v>79</v>
      </c>
      <c r="BR21" s="78">
        <v>987</v>
      </c>
      <c r="BS21" s="78">
        <f t="shared" si="6"/>
        <v>1369</v>
      </c>
    </row>
    <row r="22" spans="1:71" s="78" customFormat="1">
      <c r="A22" s="133" t="s">
        <v>232</v>
      </c>
      <c r="B22" s="78">
        <v>1.9096492520000001E-3</v>
      </c>
      <c r="C22" s="78">
        <v>1.9096492520000001E-3</v>
      </c>
      <c r="D22" s="78">
        <f t="shared" si="0"/>
        <v>0</v>
      </c>
      <c r="E22" s="78">
        <v>338506</v>
      </c>
      <c r="F22" s="78">
        <v>6112</v>
      </c>
      <c r="G22" s="78">
        <v>11322</v>
      </c>
      <c r="H22" s="78" t="s">
        <v>184</v>
      </c>
      <c r="I22" s="78">
        <v>-9560</v>
      </c>
      <c r="J22" s="78">
        <v>-2220</v>
      </c>
      <c r="K22" s="78">
        <v>-18957</v>
      </c>
      <c r="L22" s="78">
        <v>-14402</v>
      </c>
      <c r="M22" s="78">
        <f t="shared" si="1"/>
        <v>-27705</v>
      </c>
      <c r="N22" s="78">
        <f t="shared" si="2"/>
        <v>310801</v>
      </c>
      <c r="AA22" s="78">
        <v>350889</v>
      </c>
      <c r="AB22" s="78">
        <v>277132</v>
      </c>
      <c r="AC22" s="78">
        <v>310801</v>
      </c>
      <c r="AD22" s="78">
        <v>310801</v>
      </c>
      <c r="AE22" s="78">
        <f t="shared" si="3"/>
        <v>6112</v>
      </c>
      <c r="AF22" s="78">
        <f t="shared" si="4"/>
        <v>11322</v>
      </c>
      <c r="AG22" s="78" t="s">
        <v>392</v>
      </c>
      <c r="AH22" s="78" t="s">
        <v>392</v>
      </c>
      <c r="AI22" s="78" t="s">
        <v>392</v>
      </c>
      <c r="AJ22" s="78" t="s">
        <v>392</v>
      </c>
      <c r="AK22" s="78">
        <v>-1471</v>
      </c>
      <c r="AL22" s="78">
        <v>-4041</v>
      </c>
      <c r="AM22" s="78" t="s">
        <v>392</v>
      </c>
      <c r="AN22" s="78">
        <v>-3133</v>
      </c>
      <c r="AO22" s="78">
        <f t="shared" si="5"/>
        <v>8789</v>
      </c>
      <c r="AP22" s="78" t="s">
        <v>392</v>
      </c>
      <c r="AQ22" s="78" t="s">
        <v>392</v>
      </c>
      <c r="AR22" s="78" t="s">
        <v>392</v>
      </c>
      <c r="AS22" s="78">
        <v>0</v>
      </c>
      <c r="AT22" s="78">
        <v>0</v>
      </c>
      <c r="AU22" s="78">
        <v>0</v>
      </c>
      <c r="AV22" s="78">
        <v>-23961</v>
      </c>
      <c r="AW22" s="78">
        <v>0</v>
      </c>
      <c r="AX22" s="78">
        <v>0</v>
      </c>
      <c r="AY22" s="78">
        <v>0</v>
      </c>
      <c r="BA22" s="78">
        <v>-3928</v>
      </c>
      <c r="BB22" s="78">
        <v>-3928</v>
      </c>
      <c r="BC22" s="78">
        <v>-3928</v>
      </c>
      <c r="BD22" s="78">
        <v>-3928</v>
      </c>
      <c r="BE22" s="78">
        <v>-3928</v>
      </c>
      <c r="BF22" s="78">
        <v>-4321</v>
      </c>
      <c r="BG22" s="78" t="s">
        <v>185</v>
      </c>
      <c r="BH22" s="78" t="s">
        <v>185</v>
      </c>
      <c r="BI22" s="78" t="s">
        <v>185</v>
      </c>
      <c r="BJ22" s="78" t="s">
        <v>185</v>
      </c>
      <c r="BK22" s="78" t="s">
        <v>185</v>
      </c>
      <c r="BL22" s="78" t="s">
        <v>185</v>
      </c>
      <c r="BM22" s="78" t="s">
        <v>185</v>
      </c>
      <c r="BN22" s="78" t="s">
        <v>185</v>
      </c>
      <c r="BO22" s="78" t="s">
        <v>185</v>
      </c>
      <c r="BP22" s="78">
        <v>23</v>
      </c>
      <c r="BQ22" s="78">
        <v>15</v>
      </c>
      <c r="BR22" s="78">
        <v>179</v>
      </c>
      <c r="BS22" s="78">
        <f t="shared" si="6"/>
        <v>217</v>
      </c>
    </row>
    <row r="23" spans="1:71" s="78" customFormat="1">
      <c r="A23" s="133" t="s">
        <v>233</v>
      </c>
      <c r="B23" s="78">
        <v>6.3610784100000001E-4</v>
      </c>
      <c r="C23" s="78">
        <v>6.3610784100000001E-4</v>
      </c>
      <c r="D23" s="78">
        <f t="shared" si="0"/>
        <v>0</v>
      </c>
      <c r="E23" s="78">
        <v>112757</v>
      </c>
      <c r="F23" s="78">
        <v>1756</v>
      </c>
      <c r="G23" s="78">
        <v>3254</v>
      </c>
      <c r="H23" s="78" t="s">
        <v>184</v>
      </c>
      <c r="I23" s="78">
        <v>-2747</v>
      </c>
      <c r="J23" s="78">
        <v>-638</v>
      </c>
      <c r="K23" s="78">
        <v>-20270</v>
      </c>
      <c r="L23" s="78">
        <v>-4797</v>
      </c>
      <c r="M23" s="78">
        <f t="shared" si="1"/>
        <v>-23442</v>
      </c>
      <c r="N23" s="78">
        <f t="shared" si="2"/>
        <v>89315</v>
      </c>
      <c r="AA23" s="78">
        <v>100835</v>
      </c>
      <c r="AB23" s="78">
        <v>79639</v>
      </c>
      <c r="AC23" s="78">
        <v>89315</v>
      </c>
      <c r="AD23" s="78">
        <v>89315</v>
      </c>
      <c r="AE23" s="78">
        <f t="shared" si="3"/>
        <v>1756</v>
      </c>
      <c r="AF23" s="78">
        <f t="shared" si="4"/>
        <v>3254</v>
      </c>
      <c r="AG23" s="78" t="s">
        <v>392</v>
      </c>
      <c r="AH23" s="78" t="s">
        <v>392</v>
      </c>
      <c r="AI23" s="78" t="s">
        <v>392</v>
      </c>
      <c r="AJ23" s="78" t="s">
        <v>392</v>
      </c>
      <c r="AK23" s="78">
        <v>-423</v>
      </c>
      <c r="AL23" s="78">
        <v>-1161</v>
      </c>
      <c r="AM23" s="78" t="s">
        <v>392</v>
      </c>
      <c r="AN23" s="78">
        <v>-3350</v>
      </c>
      <c r="AO23" s="78">
        <f t="shared" si="5"/>
        <v>76</v>
      </c>
      <c r="AP23" s="78" t="s">
        <v>392</v>
      </c>
      <c r="AQ23" s="78" t="s">
        <v>392</v>
      </c>
      <c r="AR23" s="78" t="s">
        <v>392</v>
      </c>
      <c r="AS23" s="78">
        <v>0</v>
      </c>
      <c r="AT23" s="78">
        <v>0</v>
      </c>
      <c r="AU23" s="78">
        <v>0</v>
      </c>
      <c r="AV23" s="78">
        <v>-7984</v>
      </c>
      <c r="AW23" s="78">
        <v>0</v>
      </c>
      <c r="AX23" s="78">
        <v>0</v>
      </c>
      <c r="AY23" s="78">
        <v>0</v>
      </c>
      <c r="BA23" s="78">
        <v>-1309</v>
      </c>
      <c r="BB23" s="78">
        <v>-1309</v>
      </c>
      <c r="BC23" s="78">
        <v>-1309</v>
      </c>
      <c r="BD23" s="78">
        <v>-1309</v>
      </c>
      <c r="BE23" s="78">
        <v>-1309</v>
      </c>
      <c r="BF23" s="78">
        <v>-1439</v>
      </c>
      <c r="BG23" s="78" t="s">
        <v>185</v>
      </c>
      <c r="BH23" s="78" t="s">
        <v>185</v>
      </c>
      <c r="BI23" s="78" t="s">
        <v>185</v>
      </c>
      <c r="BJ23" s="78" t="s">
        <v>185</v>
      </c>
      <c r="BK23" s="78" t="s">
        <v>185</v>
      </c>
      <c r="BL23" s="78" t="s">
        <v>185</v>
      </c>
      <c r="BM23" s="78" t="s">
        <v>185</v>
      </c>
      <c r="BN23" s="78" t="s">
        <v>185</v>
      </c>
      <c r="BO23" s="78" t="s">
        <v>185</v>
      </c>
      <c r="BP23" s="78">
        <v>9</v>
      </c>
      <c r="BQ23" s="78">
        <v>3</v>
      </c>
      <c r="BR23" s="78">
        <v>45</v>
      </c>
      <c r="BS23" s="78">
        <f t="shared" si="6"/>
        <v>57</v>
      </c>
    </row>
    <row r="24" spans="1:71" s="78" customFormat="1">
      <c r="A24" s="133" t="s">
        <v>351</v>
      </c>
      <c r="B24" s="78">
        <v>3.09098191E-4</v>
      </c>
      <c r="C24" s="78">
        <v>3.09098191E-4</v>
      </c>
      <c r="D24" s="78">
        <f t="shared" si="0"/>
        <v>0</v>
      </c>
      <c r="E24" s="78">
        <v>54791</v>
      </c>
      <c r="F24" s="78">
        <v>553</v>
      </c>
      <c r="G24" s="78">
        <v>1025</v>
      </c>
      <c r="H24" s="78" t="s">
        <v>184</v>
      </c>
      <c r="I24" s="78">
        <v>-865</v>
      </c>
      <c r="J24" s="78">
        <v>-201</v>
      </c>
      <c r="K24" s="78">
        <v>-24846</v>
      </c>
      <c r="L24" s="78">
        <v>-2331</v>
      </c>
      <c r="M24" s="78">
        <f t="shared" si="1"/>
        <v>-26665</v>
      </c>
      <c r="N24" s="78">
        <f t="shared" si="2"/>
        <v>28126</v>
      </c>
      <c r="AA24" s="78">
        <v>31754</v>
      </c>
      <c r="AB24" s="78">
        <v>25079</v>
      </c>
      <c r="AC24" s="78">
        <v>28126</v>
      </c>
      <c r="AD24" s="78">
        <v>28126</v>
      </c>
      <c r="AE24" s="78">
        <f t="shared" si="3"/>
        <v>553</v>
      </c>
      <c r="AF24" s="78">
        <f t="shared" si="4"/>
        <v>1025</v>
      </c>
      <c r="AG24" s="78" t="s">
        <v>392</v>
      </c>
      <c r="AH24" s="78" t="s">
        <v>392</v>
      </c>
      <c r="AI24" s="78" t="s">
        <v>392</v>
      </c>
      <c r="AJ24" s="78" t="s">
        <v>392</v>
      </c>
      <c r="AK24" s="78">
        <v>-133</v>
      </c>
      <c r="AL24" s="78">
        <v>-366</v>
      </c>
      <c r="AM24" s="78" t="s">
        <v>392</v>
      </c>
      <c r="AN24" s="78">
        <v>-4106</v>
      </c>
      <c r="AO24" s="78">
        <f t="shared" si="5"/>
        <v>-3027</v>
      </c>
      <c r="AP24" s="78" t="s">
        <v>392</v>
      </c>
      <c r="AQ24" s="78" t="s">
        <v>392</v>
      </c>
      <c r="AR24" s="78" t="s">
        <v>392</v>
      </c>
      <c r="AS24" s="78">
        <v>0</v>
      </c>
      <c r="AT24" s="78">
        <v>0</v>
      </c>
      <c r="AU24" s="78">
        <v>0</v>
      </c>
      <c r="AV24" s="78">
        <v>-3879</v>
      </c>
      <c r="AW24" s="78">
        <v>0</v>
      </c>
      <c r="AX24" s="78">
        <v>0</v>
      </c>
      <c r="AY24" s="78">
        <v>0</v>
      </c>
      <c r="BA24" s="78">
        <v>-636</v>
      </c>
      <c r="BB24" s="78">
        <v>-636</v>
      </c>
      <c r="BC24" s="78">
        <v>-636</v>
      </c>
      <c r="BD24" s="78">
        <v>-636</v>
      </c>
      <c r="BE24" s="78">
        <v>-636</v>
      </c>
      <c r="BF24" s="78">
        <v>-699</v>
      </c>
      <c r="BG24" s="78" t="s">
        <v>185</v>
      </c>
      <c r="BH24" s="78" t="s">
        <v>185</v>
      </c>
      <c r="BI24" s="78" t="s">
        <v>185</v>
      </c>
      <c r="BJ24" s="78" t="s">
        <v>185</v>
      </c>
      <c r="BK24" s="78" t="s">
        <v>185</v>
      </c>
      <c r="BL24" s="78" t="s">
        <v>185</v>
      </c>
      <c r="BM24" s="78" t="s">
        <v>185</v>
      </c>
      <c r="BN24" s="78" t="s">
        <v>185</v>
      </c>
      <c r="BO24" s="78" t="s">
        <v>185</v>
      </c>
      <c r="BP24" s="78">
        <v>3</v>
      </c>
      <c r="BQ24" s="78">
        <v>3</v>
      </c>
      <c r="BR24" s="78">
        <v>23</v>
      </c>
      <c r="BS24" s="78">
        <f t="shared" si="6"/>
        <v>29</v>
      </c>
    </row>
    <row r="25" spans="1:71" s="78" customFormat="1">
      <c r="A25" s="133" t="s">
        <v>352</v>
      </c>
      <c r="B25" s="78">
        <v>3.87028552E-4</v>
      </c>
      <c r="C25" s="78">
        <v>3.87028552E-4</v>
      </c>
      <c r="D25" s="78">
        <f t="shared" si="0"/>
        <v>0</v>
      </c>
      <c r="E25" s="78">
        <v>68605</v>
      </c>
      <c r="F25" s="78">
        <v>794</v>
      </c>
      <c r="G25" s="78">
        <v>1470</v>
      </c>
      <c r="H25" s="78" t="s">
        <v>184</v>
      </c>
      <c r="I25" s="78">
        <v>-1242</v>
      </c>
      <c r="J25" s="78">
        <v>-288</v>
      </c>
      <c r="K25" s="78">
        <v>-26063</v>
      </c>
      <c r="L25" s="78">
        <v>-2919</v>
      </c>
      <c r="M25" s="78">
        <f t="shared" si="1"/>
        <v>-28248</v>
      </c>
      <c r="N25" s="78">
        <f t="shared" si="2"/>
        <v>40357</v>
      </c>
      <c r="AA25" s="78">
        <v>45562</v>
      </c>
      <c r="AB25" s="78">
        <v>35985</v>
      </c>
      <c r="AC25" s="78">
        <v>40357</v>
      </c>
      <c r="AD25" s="78">
        <v>40357</v>
      </c>
      <c r="AE25" s="78">
        <f t="shared" si="3"/>
        <v>794</v>
      </c>
      <c r="AF25" s="78">
        <f t="shared" si="4"/>
        <v>1470</v>
      </c>
      <c r="AG25" s="78" t="s">
        <v>392</v>
      </c>
      <c r="AH25" s="78" t="s">
        <v>392</v>
      </c>
      <c r="AI25" s="78" t="s">
        <v>392</v>
      </c>
      <c r="AJ25" s="78" t="s">
        <v>392</v>
      </c>
      <c r="AK25" s="78">
        <v>-191</v>
      </c>
      <c r="AL25" s="78">
        <v>-524</v>
      </c>
      <c r="AM25" s="78" t="s">
        <v>392</v>
      </c>
      <c r="AN25" s="78">
        <v>-4307</v>
      </c>
      <c r="AO25" s="78">
        <f t="shared" si="5"/>
        <v>-2758</v>
      </c>
      <c r="AP25" s="78" t="s">
        <v>392</v>
      </c>
      <c r="AQ25" s="78" t="s">
        <v>392</v>
      </c>
      <c r="AR25" s="78" t="s">
        <v>392</v>
      </c>
      <c r="AS25" s="78">
        <v>0</v>
      </c>
      <c r="AT25" s="78">
        <v>0</v>
      </c>
      <c r="AU25" s="78">
        <v>0</v>
      </c>
      <c r="AV25" s="78">
        <v>-4856</v>
      </c>
      <c r="AW25" s="78">
        <v>0</v>
      </c>
      <c r="AX25" s="78">
        <v>0</v>
      </c>
      <c r="AY25" s="78">
        <v>0</v>
      </c>
      <c r="BA25" s="78">
        <v>-796</v>
      </c>
      <c r="BB25" s="78">
        <v>-796</v>
      </c>
      <c r="BC25" s="78">
        <v>-796</v>
      </c>
      <c r="BD25" s="78">
        <v>-796</v>
      </c>
      <c r="BE25" s="78">
        <v>-796</v>
      </c>
      <c r="BF25" s="78">
        <v>-876</v>
      </c>
      <c r="BG25" s="78" t="s">
        <v>185</v>
      </c>
      <c r="BH25" s="78" t="s">
        <v>185</v>
      </c>
      <c r="BI25" s="78" t="s">
        <v>185</v>
      </c>
      <c r="BJ25" s="78" t="s">
        <v>185</v>
      </c>
      <c r="BK25" s="78" t="s">
        <v>185</v>
      </c>
      <c r="BL25" s="78" t="s">
        <v>185</v>
      </c>
      <c r="BM25" s="78" t="s">
        <v>185</v>
      </c>
      <c r="BN25" s="78" t="s">
        <v>185</v>
      </c>
      <c r="BO25" s="78" t="s">
        <v>185</v>
      </c>
      <c r="BP25" s="78">
        <v>4</v>
      </c>
      <c r="BQ25" s="78">
        <v>7</v>
      </c>
      <c r="BR25" s="78">
        <v>38</v>
      </c>
      <c r="BS25" s="78">
        <f t="shared" si="6"/>
        <v>49</v>
      </c>
    </row>
    <row r="26" spans="1:71" s="78" customFormat="1">
      <c r="A26" s="133" t="s">
        <v>353</v>
      </c>
      <c r="B26" s="78">
        <v>2.6669739499999998E-4</v>
      </c>
      <c r="C26" s="78">
        <v>2.6669739499999998E-4</v>
      </c>
      <c r="D26" s="78">
        <f t="shared" si="0"/>
        <v>0</v>
      </c>
      <c r="E26" s="78">
        <v>47275</v>
      </c>
      <c r="F26" s="78">
        <v>545</v>
      </c>
      <c r="G26" s="78">
        <v>1010</v>
      </c>
      <c r="H26" s="78" t="s">
        <v>184</v>
      </c>
      <c r="I26" s="78">
        <v>-853</v>
      </c>
      <c r="J26" s="78">
        <v>-198</v>
      </c>
      <c r="K26" s="78">
        <v>-18047</v>
      </c>
      <c r="L26" s="78">
        <v>-2011</v>
      </c>
      <c r="M26" s="78">
        <f t="shared" si="1"/>
        <v>-19554</v>
      </c>
      <c r="N26" s="78">
        <f t="shared" si="2"/>
        <v>27721</v>
      </c>
      <c r="AA26" s="78">
        <v>31297</v>
      </c>
      <c r="AB26" s="78">
        <v>24718</v>
      </c>
      <c r="AC26" s="78">
        <v>27721</v>
      </c>
      <c r="AD26" s="78">
        <v>27721</v>
      </c>
      <c r="AE26" s="78">
        <f t="shared" si="3"/>
        <v>545</v>
      </c>
      <c r="AF26" s="78">
        <f t="shared" si="4"/>
        <v>1010</v>
      </c>
      <c r="AG26" s="78" t="s">
        <v>392</v>
      </c>
      <c r="AH26" s="78" t="s">
        <v>392</v>
      </c>
      <c r="AI26" s="78" t="s">
        <v>392</v>
      </c>
      <c r="AJ26" s="78" t="s">
        <v>392</v>
      </c>
      <c r="AK26" s="78">
        <v>-131</v>
      </c>
      <c r="AL26" s="78">
        <v>-360</v>
      </c>
      <c r="AM26" s="78" t="s">
        <v>392</v>
      </c>
      <c r="AN26" s="78">
        <v>-2982</v>
      </c>
      <c r="AO26" s="78">
        <f t="shared" si="5"/>
        <v>-1918</v>
      </c>
      <c r="AP26" s="78" t="s">
        <v>392</v>
      </c>
      <c r="AQ26" s="78" t="s">
        <v>392</v>
      </c>
      <c r="AR26" s="78" t="s">
        <v>392</v>
      </c>
      <c r="AS26" s="78">
        <v>0</v>
      </c>
      <c r="AT26" s="78">
        <v>0</v>
      </c>
      <c r="AU26" s="78">
        <v>0</v>
      </c>
      <c r="AV26" s="78">
        <v>-3348</v>
      </c>
      <c r="AW26" s="78">
        <v>0</v>
      </c>
      <c r="AX26" s="78">
        <v>0</v>
      </c>
      <c r="AY26" s="78">
        <v>0</v>
      </c>
      <c r="BA26" s="78">
        <v>-549</v>
      </c>
      <c r="BB26" s="78">
        <v>-549</v>
      </c>
      <c r="BC26" s="78">
        <v>-549</v>
      </c>
      <c r="BD26" s="78">
        <v>-549</v>
      </c>
      <c r="BE26" s="78">
        <v>-549</v>
      </c>
      <c r="BF26" s="78">
        <v>-603</v>
      </c>
      <c r="BG26" s="78" t="s">
        <v>185</v>
      </c>
      <c r="BH26" s="78" t="s">
        <v>185</v>
      </c>
      <c r="BI26" s="78" t="s">
        <v>185</v>
      </c>
      <c r="BJ26" s="78" t="s">
        <v>185</v>
      </c>
      <c r="BK26" s="78" t="s">
        <v>185</v>
      </c>
      <c r="BL26" s="78" t="s">
        <v>185</v>
      </c>
      <c r="BM26" s="78" t="s">
        <v>185</v>
      </c>
      <c r="BN26" s="78" t="s">
        <v>185</v>
      </c>
      <c r="BO26" s="78" t="s">
        <v>185</v>
      </c>
      <c r="BP26" s="78">
        <v>3</v>
      </c>
      <c r="BQ26" s="78">
        <v>4</v>
      </c>
      <c r="BR26" s="78">
        <v>10</v>
      </c>
      <c r="BS26" s="78">
        <f t="shared" si="6"/>
        <v>17</v>
      </c>
    </row>
    <row r="27" spans="1:71" s="78" customFormat="1">
      <c r="A27" s="133" t="s">
        <v>354</v>
      </c>
      <c r="B27" s="78">
        <v>6.3770436E-5</v>
      </c>
      <c r="C27" s="78">
        <v>6.3770436E-5</v>
      </c>
      <c r="D27" s="78">
        <f t="shared" si="0"/>
        <v>0</v>
      </c>
      <c r="E27" s="78">
        <v>11304</v>
      </c>
      <c r="F27" s="78">
        <v>32</v>
      </c>
      <c r="G27" s="78">
        <v>58</v>
      </c>
      <c r="H27" s="78" t="s">
        <v>184</v>
      </c>
      <c r="I27" s="78">
        <v>-50</v>
      </c>
      <c r="J27" s="78">
        <v>-11</v>
      </c>
      <c r="K27" s="78">
        <v>-9248</v>
      </c>
      <c r="L27" s="78">
        <v>-481</v>
      </c>
      <c r="M27" s="78">
        <f t="shared" si="1"/>
        <v>-9700</v>
      </c>
      <c r="N27" s="78">
        <f t="shared" si="2"/>
        <v>1604</v>
      </c>
      <c r="AA27" s="78">
        <v>1811</v>
      </c>
      <c r="AB27" s="78">
        <v>1430</v>
      </c>
      <c r="AC27" s="78">
        <v>1604</v>
      </c>
      <c r="AD27" s="78">
        <v>1604</v>
      </c>
      <c r="AE27" s="78">
        <f t="shared" si="3"/>
        <v>32</v>
      </c>
      <c r="AF27" s="78">
        <f t="shared" si="4"/>
        <v>58</v>
      </c>
      <c r="AG27" s="78" t="s">
        <v>392</v>
      </c>
      <c r="AH27" s="78" t="s">
        <v>392</v>
      </c>
      <c r="AI27" s="78" t="s">
        <v>392</v>
      </c>
      <c r="AJ27" s="78" t="s">
        <v>392</v>
      </c>
      <c r="AK27" s="78">
        <v>-8</v>
      </c>
      <c r="AL27" s="78">
        <v>-21</v>
      </c>
      <c r="AM27" s="78" t="s">
        <v>392</v>
      </c>
      <c r="AN27" s="78">
        <v>-1528</v>
      </c>
      <c r="AO27" s="78">
        <f t="shared" si="5"/>
        <v>-1467</v>
      </c>
      <c r="AP27" s="78" t="s">
        <v>392</v>
      </c>
      <c r="AQ27" s="78" t="s">
        <v>392</v>
      </c>
      <c r="AR27" s="78" t="s">
        <v>392</v>
      </c>
      <c r="AS27" s="78">
        <v>0</v>
      </c>
      <c r="AT27" s="78">
        <v>0</v>
      </c>
      <c r="AU27" s="78">
        <v>0</v>
      </c>
      <c r="AV27" s="78">
        <v>-799</v>
      </c>
      <c r="AW27" s="78">
        <v>0</v>
      </c>
      <c r="AX27" s="78">
        <v>0</v>
      </c>
      <c r="AY27" s="78">
        <v>0</v>
      </c>
      <c r="BA27" s="78">
        <v>-131</v>
      </c>
      <c r="BB27" s="78">
        <v>-131</v>
      </c>
      <c r="BC27" s="78">
        <v>-131</v>
      </c>
      <c r="BD27" s="78">
        <v>-131</v>
      </c>
      <c r="BE27" s="78">
        <v>-131</v>
      </c>
      <c r="BF27" s="78">
        <v>-144</v>
      </c>
      <c r="BG27" s="78" t="s">
        <v>185</v>
      </c>
      <c r="BH27" s="78" t="s">
        <v>185</v>
      </c>
      <c r="BI27" s="78" t="s">
        <v>185</v>
      </c>
      <c r="BJ27" s="78" t="s">
        <v>185</v>
      </c>
      <c r="BK27" s="78" t="s">
        <v>185</v>
      </c>
      <c r="BL27" s="78" t="s">
        <v>185</v>
      </c>
      <c r="BM27" s="78" t="s">
        <v>185</v>
      </c>
      <c r="BN27" s="78" t="s">
        <v>185</v>
      </c>
      <c r="BO27" s="78" t="s">
        <v>185</v>
      </c>
      <c r="BP27" s="78">
        <v>0</v>
      </c>
      <c r="BQ27" s="78">
        <v>3</v>
      </c>
      <c r="BR27" s="78">
        <v>5</v>
      </c>
      <c r="BS27" s="78">
        <f t="shared" si="6"/>
        <v>8</v>
      </c>
    </row>
    <row r="28" spans="1:71" s="78" customFormat="1">
      <c r="A28" s="133" t="s">
        <v>355</v>
      </c>
      <c r="B28" s="78">
        <v>2.9144623599999998E-4</v>
      </c>
      <c r="C28" s="78">
        <v>2.9144623599999998E-4</v>
      </c>
      <c r="D28" s="78">
        <f t="shared" si="0"/>
        <v>0</v>
      </c>
      <c r="E28" s="78">
        <v>51662</v>
      </c>
      <c r="F28" s="78">
        <v>691</v>
      </c>
      <c r="G28" s="78">
        <v>1281</v>
      </c>
      <c r="H28" s="78" t="s">
        <v>184</v>
      </c>
      <c r="I28" s="78">
        <v>-1081</v>
      </c>
      <c r="J28" s="78">
        <v>-251</v>
      </c>
      <c r="K28" s="78">
        <v>-14951</v>
      </c>
      <c r="L28" s="78">
        <v>-2198</v>
      </c>
      <c r="M28" s="78">
        <f t="shared" si="1"/>
        <v>-16509</v>
      </c>
      <c r="N28" s="78">
        <f t="shared" si="2"/>
        <v>35153</v>
      </c>
      <c r="AA28" s="78">
        <v>39687</v>
      </c>
      <c r="AB28" s="78">
        <v>31345</v>
      </c>
      <c r="AC28" s="78">
        <v>35153</v>
      </c>
      <c r="AD28" s="78">
        <v>35153</v>
      </c>
      <c r="AE28" s="78">
        <f t="shared" si="3"/>
        <v>691</v>
      </c>
      <c r="AF28" s="78">
        <f t="shared" si="4"/>
        <v>1281</v>
      </c>
      <c r="AG28" s="78" t="s">
        <v>392</v>
      </c>
      <c r="AH28" s="78" t="s">
        <v>392</v>
      </c>
      <c r="AI28" s="78" t="s">
        <v>392</v>
      </c>
      <c r="AJ28" s="78" t="s">
        <v>392</v>
      </c>
      <c r="AK28" s="78">
        <v>-166</v>
      </c>
      <c r="AL28" s="78">
        <v>-457</v>
      </c>
      <c r="AM28" s="78" t="s">
        <v>392</v>
      </c>
      <c r="AN28" s="78">
        <v>-2471</v>
      </c>
      <c r="AO28" s="78">
        <f t="shared" si="5"/>
        <v>-1122</v>
      </c>
      <c r="AP28" s="78" t="s">
        <v>392</v>
      </c>
      <c r="AQ28" s="78" t="s">
        <v>392</v>
      </c>
      <c r="AR28" s="78" t="s">
        <v>392</v>
      </c>
      <c r="AS28" s="78">
        <v>0</v>
      </c>
      <c r="AT28" s="78">
        <v>0</v>
      </c>
      <c r="AU28" s="78">
        <v>0</v>
      </c>
      <c r="AV28" s="78">
        <v>-3659</v>
      </c>
      <c r="AW28" s="78">
        <v>0</v>
      </c>
      <c r="AX28" s="78">
        <v>0</v>
      </c>
      <c r="AY28" s="78">
        <v>0</v>
      </c>
      <c r="BA28" s="78">
        <v>-600</v>
      </c>
      <c r="BB28" s="78">
        <v>-600</v>
      </c>
      <c r="BC28" s="78">
        <v>-600</v>
      </c>
      <c r="BD28" s="78">
        <v>-600</v>
      </c>
      <c r="BE28" s="78">
        <v>-600</v>
      </c>
      <c r="BF28" s="78">
        <v>-659</v>
      </c>
      <c r="BG28" s="78" t="s">
        <v>185</v>
      </c>
      <c r="BH28" s="78" t="s">
        <v>185</v>
      </c>
      <c r="BI28" s="78" t="s">
        <v>185</v>
      </c>
      <c r="BJ28" s="78" t="s">
        <v>185</v>
      </c>
      <c r="BK28" s="78" t="s">
        <v>185</v>
      </c>
      <c r="BL28" s="78" t="s">
        <v>185</v>
      </c>
      <c r="BM28" s="78" t="s">
        <v>185</v>
      </c>
      <c r="BN28" s="78" t="s">
        <v>185</v>
      </c>
      <c r="BO28" s="78" t="s">
        <v>185</v>
      </c>
      <c r="BP28" s="78">
        <v>6</v>
      </c>
      <c r="BQ28" s="78">
        <v>1</v>
      </c>
      <c r="BR28" s="78">
        <v>17</v>
      </c>
      <c r="BS28" s="78">
        <f t="shared" si="6"/>
        <v>24</v>
      </c>
    </row>
    <row r="29" spans="1:71" s="78" customFormat="1">
      <c r="A29" s="133" t="s">
        <v>356</v>
      </c>
      <c r="B29" s="78">
        <v>5.0969524999999998E-4</v>
      </c>
      <c r="C29" s="78">
        <v>5.0969524999999998E-4</v>
      </c>
      <c r="D29" s="78">
        <f t="shared" si="0"/>
        <v>0</v>
      </c>
      <c r="E29" s="78">
        <v>90349</v>
      </c>
      <c r="F29" s="78">
        <v>1374</v>
      </c>
      <c r="G29" s="78">
        <v>2545</v>
      </c>
      <c r="H29" s="78" t="s">
        <v>184</v>
      </c>
      <c r="I29" s="78">
        <v>-2149</v>
      </c>
      <c r="J29" s="78">
        <v>-499</v>
      </c>
      <c r="K29" s="78">
        <v>-17914</v>
      </c>
      <c r="L29" s="78">
        <v>-3844</v>
      </c>
      <c r="M29" s="78">
        <f t="shared" si="1"/>
        <v>-20487</v>
      </c>
      <c r="N29" s="78">
        <f t="shared" si="2"/>
        <v>69862</v>
      </c>
      <c r="AA29" s="78">
        <v>78873</v>
      </c>
      <c r="AB29" s="78">
        <v>62294</v>
      </c>
      <c r="AC29" s="78">
        <v>69862</v>
      </c>
      <c r="AD29" s="78">
        <v>69862</v>
      </c>
      <c r="AE29" s="78">
        <f t="shared" si="3"/>
        <v>1374</v>
      </c>
      <c r="AF29" s="78">
        <f t="shared" si="4"/>
        <v>2545</v>
      </c>
      <c r="AG29" s="78" t="s">
        <v>392</v>
      </c>
      <c r="AH29" s="78" t="s">
        <v>392</v>
      </c>
      <c r="AI29" s="78" t="s">
        <v>392</v>
      </c>
      <c r="AJ29" s="78" t="s">
        <v>392</v>
      </c>
      <c r="AK29" s="78">
        <v>-331</v>
      </c>
      <c r="AL29" s="78">
        <v>-908</v>
      </c>
      <c r="AM29" s="78" t="s">
        <v>392</v>
      </c>
      <c r="AN29" s="78">
        <v>-2960</v>
      </c>
      <c r="AO29" s="78">
        <f t="shared" si="5"/>
        <v>-280</v>
      </c>
      <c r="AP29" s="78" t="s">
        <v>392</v>
      </c>
      <c r="AQ29" s="78" t="s">
        <v>392</v>
      </c>
      <c r="AR29" s="78" t="s">
        <v>392</v>
      </c>
      <c r="AS29" s="78">
        <v>0</v>
      </c>
      <c r="AT29" s="78">
        <v>0</v>
      </c>
      <c r="AU29" s="78">
        <v>0</v>
      </c>
      <c r="AV29" s="78">
        <v>-6398</v>
      </c>
      <c r="AW29" s="78">
        <v>0</v>
      </c>
      <c r="AX29" s="78">
        <v>0</v>
      </c>
      <c r="AY29" s="78">
        <v>0</v>
      </c>
      <c r="BA29" s="78">
        <v>-1049</v>
      </c>
      <c r="BB29" s="78">
        <v>-1049</v>
      </c>
      <c r="BC29" s="78">
        <v>-1049</v>
      </c>
      <c r="BD29" s="78">
        <v>-1049</v>
      </c>
      <c r="BE29" s="78">
        <v>-1049</v>
      </c>
      <c r="BF29" s="78">
        <v>-1153</v>
      </c>
      <c r="BG29" s="78" t="s">
        <v>185</v>
      </c>
      <c r="BH29" s="78" t="s">
        <v>185</v>
      </c>
      <c r="BI29" s="78" t="s">
        <v>185</v>
      </c>
      <c r="BJ29" s="78" t="s">
        <v>185</v>
      </c>
      <c r="BK29" s="78" t="s">
        <v>185</v>
      </c>
      <c r="BL29" s="78" t="s">
        <v>185</v>
      </c>
      <c r="BM29" s="78" t="s">
        <v>185</v>
      </c>
      <c r="BN29" s="78" t="s">
        <v>185</v>
      </c>
      <c r="BO29" s="78" t="s">
        <v>185</v>
      </c>
      <c r="BP29" s="78">
        <v>7</v>
      </c>
      <c r="BQ29" s="78">
        <v>2</v>
      </c>
      <c r="BR29" s="78">
        <v>47</v>
      </c>
      <c r="BS29" s="78">
        <f t="shared" si="6"/>
        <v>56</v>
      </c>
    </row>
    <row r="30" spans="1:71" s="78" customFormat="1">
      <c r="A30" s="133" t="s">
        <v>357</v>
      </c>
      <c r="B30" s="78">
        <v>2.8775111600000001E-4</v>
      </c>
      <c r="C30" s="78">
        <v>2.8775111600000001E-4</v>
      </c>
      <c r="D30" s="78">
        <f t="shared" si="0"/>
        <v>0</v>
      </c>
      <c r="E30" s="78">
        <v>51007</v>
      </c>
      <c r="F30" s="78">
        <v>421</v>
      </c>
      <c r="G30" s="78">
        <v>779</v>
      </c>
      <c r="H30" s="78" t="s">
        <v>184</v>
      </c>
      <c r="I30" s="78">
        <v>-658</v>
      </c>
      <c r="J30" s="78">
        <v>-153</v>
      </c>
      <c r="K30" s="78">
        <v>-27831</v>
      </c>
      <c r="L30" s="78">
        <v>-2170</v>
      </c>
      <c r="M30" s="78">
        <f t="shared" si="1"/>
        <v>-29612</v>
      </c>
      <c r="N30" s="78">
        <f t="shared" si="2"/>
        <v>21395</v>
      </c>
      <c r="AA30" s="78">
        <v>24155</v>
      </c>
      <c r="AB30" s="78">
        <v>19077</v>
      </c>
      <c r="AC30" s="78">
        <v>21395</v>
      </c>
      <c r="AD30" s="78">
        <v>21395</v>
      </c>
      <c r="AE30" s="78">
        <f t="shared" si="3"/>
        <v>421</v>
      </c>
      <c r="AF30" s="78">
        <f t="shared" si="4"/>
        <v>779</v>
      </c>
      <c r="AG30" s="78" t="s">
        <v>392</v>
      </c>
      <c r="AH30" s="78" t="s">
        <v>392</v>
      </c>
      <c r="AI30" s="78" t="s">
        <v>392</v>
      </c>
      <c r="AJ30" s="78" t="s">
        <v>392</v>
      </c>
      <c r="AK30" s="78">
        <v>-101</v>
      </c>
      <c r="AL30" s="78">
        <v>-279</v>
      </c>
      <c r="AM30" s="78" t="s">
        <v>392</v>
      </c>
      <c r="AN30" s="78">
        <v>-4599</v>
      </c>
      <c r="AO30" s="78">
        <f t="shared" si="5"/>
        <v>-3779</v>
      </c>
      <c r="AP30" s="78" t="s">
        <v>392</v>
      </c>
      <c r="AQ30" s="78" t="s">
        <v>392</v>
      </c>
      <c r="AR30" s="78" t="s">
        <v>392</v>
      </c>
      <c r="AS30" s="78">
        <v>0</v>
      </c>
      <c r="AT30" s="78">
        <v>0</v>
      </c>
      <c r="AU30" s="78">
        <v>0</v>
      </c>
      <c r="AV30" s="78">
        <v>-3611</v>
      </c>
      <c r="AW30" s="78">
        <v>0</v>
      </c>
      <c r="AX30" s="78">
        <v>0</v>
      </c>
      <c r="AY30" s="78">
        <v>0</v>
      </c>
      <c r="BA30" s="78">
        <v>-592</v>
      </c>
      <c r="BB30" s="78">
        <v>-592</v>
      </c>
      <c r="BC30" s="78">
        <v>-592</v>
      </c>
      <c r="BD30" s="78">
        <v>-592</v>
      </c>
      <c r="BE30" s="78">
        <v>-592</v>
      </c>
      <c r="BF30" s="78">
        <v>-651</v>
      </c>
      <c r="BG30" s="78" t="s">
        <v>185</v>
      </c>
      <c r="BH30" s="78" t="s">
        <v>185</v>
      </c>
      <c r="BI30" s="78" t="s">
        <v>185</v>
      </c>
      <c r="BJ30" s="78" t="s">
        <v>185</v>
      </c>
      <c r="BK30" s="78" t="s">
        <v>185</v>
      </c>
      <c r="BL30" s="78" t="s">
        <v>185</v>
      </c>
      <c r="BM30" s="78" t="s">
        <v>185</v>
      </c>
      <c r="BN30" s="78" t="s">
        <v>185</v>
      </c>
      <c r="BO30" s="78" t="s">
        <v>185</v>
      </c>
      <c r="BP30" s="78">
        <v>2</v>
      </c>
      <c r="BQ30" s="78">
        <v>4</v>
      </c>
      <c r="BR30" s="78">
        <v>30</v>
      </c>
      <c r="BS30" s="78">
        <f t="shared" si="6"/>
        <v>36</v>
      </c>
    </row>
    <row r="31" spans="1:71" s="78" customFormat="1">
      <c r="A31" s="133" t="s">
        <v>358</v>
      </c>
      <c r="B31" s="78">
        <v>2.5030347400000001E-4</v>
      </c>
      <c r="C31" s="78">
        <v>2.5030347400000001E-4</v>
      </c>
      <c r="D31" s="78">
        <f t="shared" si="0"/>
        <v>0</v>
      </c>
      <c r="E31" s="78">
        <v>44369</v>
      </c>
      <c r="F31" s="78">
        <v>626</v>
      </c>
      <c r="G31" s="78">
        <v>1159</v>
      </c>
      <c r="H31" s="78" t="s">
        <v>184</v>
      </c>
      <c r="I31" s="78">
        <v>-979</v>
      </c>
      <c r="J31" s="78">
        <v>-227</v>
      </c>
      <c r="K31" s="78">
        <v>-11251</v>
      </c>
      <c r="L31" s="78">
        <v>-1888</v>
      </c>
      <c r="M31" s="78">
        <f t="shared" si="1"/>
        <v>-12560</v>
      </c>
      <c r="N31" s="78">
        <f t="shared" si="2"/>
        <v>31809</v>
      </c>
      <c r="AA31" s="78">
        <v>35912</v>
      </c>
      <c r="AB31" s="78">
        <v>28363</v>
      </c>
      <c r="AC31" s="78">
        <v>31809</v>
      </c>
      <c r="AD31" s="78">
        <v>31809</v>
      </c>
      <c r="AE31" s="78">
        <f t="shared" si="3"/>
        <v>626</v>
      </c>
      <c r="AF31" s="78">
        <f t="shared" si="4"/>
        <v>1159</v>
      </c>
      <c r="AG31" s="78" t="s">
        <v>392</v>
      </c>
      <c r="AH31" s="78" t="s">
        <v>392</v>
      </c>
      <c r="AI31" s="78" t="s">
        <v>392</v>
      </c>
      <c r="AJ31" s="78" t="s">
        <v>392</v>
      </c>
      <c r="AK31" s="78">
        <v>-151</v>
      </c>
      <c r="AL31" s="78">
        <v>-414</v>
      </c>
      <c r="AM31" s="78" t="s">
        <v>392</v>
      </c>
      <c r="AN31" s="78">
        <v>-1859</v>
      </c>
      <c r="AO31" s="78">
        <f t="shared" si="5"/>
        <v>-639</v>
      </c>
      <c r="AP31" s="78" t="s">
        <v>392</v>
      </c>
      <c r="AQ31" s="78" t="s">
        <v>392</v>
      </c>
      <c r="AR31" s="78" t="s">
        <v>392</v>
      </c>
      <c r="AS31" s="78">
        <v>0</v>
      </c>
      <c r="AT31" s="78">
        <v>0</v>
      </c>
      <c r="AU31" s="78">
        <v>0</v>
      </c>
      <c r="AV31" s="78">
        <v>-3141</v>
      </c>
      <c r="AW31" s="78">
        <v>0</v>
      </c>
      <c r="AX31" s="78">
        <v>0</v>
      </c>
      <c r="AY31" s="78">
        <v>0</v>
      </c>
      <c r="BA31" s="78">
        <v>-515</v>
      </c>
      <c r="BB31" s="78">
        <v>-515</v>
      </c>
      <c r="BC31" s="78">
        <v>-515</v>
      </c>
      <c r="BD31" s="78">
        <v>-515</v>
      </c>
      <c r="BE31" s="78">
        <v>-515</v>
      </c>
      <c r="BF31" s="78">
        <v>-566</v>
      </c>
      <c r="BG31" s="78" t="s">
        <v>185</v>
      </c>
      <c r="BH31" s="78" t="s">
        <v>185</v>
      </c>
      <c r="BI31" s="78" t="s">
        <v>185</v>
      </c>
      <c r="BJ31" s="78" t="s">
        <v>185</v>
      </c>
      <c r="BK31" s="78" t="s">
        <v>185</v>
      </c>
      <c r="BL31" s="78" t="s">
        <v>185</v>
      </c>
      <c r="BM31" s="78" t="s">
        <v>185</v>
      </c>
      <c r="BN31" s="78" t="s">
        <v>185</v>
      </c>
      <c r="BO31" s="78" t="s">
        <v>185</v>
      </c>
      <c r="BP31" s="78">
        <v>4</v>
      </c>
      <c r="BQ31" s="78">
        <v>1</v>
      </c>
      <c r="BR31" s="78">
        <v>23</v>
      </c>
      <c r="BS31" s="78">
        <f t="shared" si="6"/>
        <v>28</v>
      </c>
    </row>
    <row r="32" spans="1:71" s="78" customFormat="1">
      <c r="A32" s="133" t="s">
        <v>359</v>
      </c>
      <c r="B32" s="78">
        <v>3.06610331E-4</v>
      </c>
      <c r="C32" s="78">
        <v>3.06610331E-4</v>
      </c>
      <c r="D32" s="78">
        <f t="shared" si="0"/>
        <v>0</v>
      </c>
      <c r="E32" s="78">
        <v>54350</v>
      </c>
      <c r="F32" s="78">
        <v>603</v>
      </c>
      <c r="G32" s="78">
        <v>1117</v>
      </c>
      <c r="H32" s="78" t="s">
        <v>184</v>
      </c>
      <c r="I32" s="78">
        <v>-943</v>
      </c>
      <c r="J32" s="78">
        <v>-219</v>
      </c>
      <c r="K32" s="78">
        <v>-21935</v>
      </c>
      <c r="L32" s="78">
        <v>-2312</v>
      </c>
      <c r="M32" s="78">
        <f t="shared" si="1"/>
        <v>-23689</v>
      </c>
      <c r="N32" s="78">
        <f t="shared" si="2"/>
        <v>30661</v>
      </c>
      <c r="AA32" s="78">
        <v>34616</v>
      </c>
      <c r="AB32" s="78">
        <v>27339</v>
      </c>
      <c r="AC32" s="78">
        <v>30661</v>
      </c>
      <c r="AD32" s="78">
        <v>30661</v>
      </c>
      <c r="AE32" s="78">
        <f t="shared" si="3"/>
        <v>603</v>
      </c>
      <c r="AF32" s="78">
        <f t="shared" si="4"/>
        <v>1117</v>
      </c>
      <c r="AG32" s="78" t="s">
        <v>392</v>
      </c>
      <c r="AH32" s="78" t="s">
        <v>392</v>
      </c>
      <c r="AI32" s="78" t="s">
        <v>392</v>
      </c>
      <c r="AJ32" s="78" t="s">
        <v>392</v>
      </c>
      <c r="AK32" s="78">
        <v>-145</v>
      </c>
      <c r="AL32" s="78">
        <v>-399</v>
      </c>
      <c r="AM32" s="78" t="s">
        <v>392</v>
      </c>
      <c r="AN32" s="78">
        <v>-3624</v>
      </c>
      <c r="AO32" s="78">
        <f t="shared" si="5"/>
        <v>-2448</v>
      </c>
      <c r="AP32" s="78" t="s">
        <v>392</v>
      </c>
      <c r="AQ32" s="78" t="s">
        <v>392</v>
      </c>
      <c r="AR32" s="78" t="s">
        <v>392</v>
      </c>
      <c r="AS32" s="78">
        <v>0</v>
      </c>
      <c r="AT32" s="78">
        <v>0</v>
      </c>
      <c r="AU32" s="78">
        <v>0</v>
      </c>
      <c r="AV32" s="78">
        <v>-3849</v>
      </c>
      <c r="AW32" s="78">
        <v>0</v>
      </c>
      <c r="AX32" s="78">
        <v>0</v>
      </c>
      <c r="AY32" s="78">
        <v>0</v>
      </c>
      <c r="BA32" s="78">
        <v>-631</v>
      </c>
      <c r="BB32" s="78">
        <v>-631</v>
      </c>
      <c r="BC32" s="78">
        <v>-631</v>
      </c>
      <c r="BD32" s="78">
        <v>-631</v>
      </c>
      <c r="BE32" s="78">
        <v>-631</v>
      </c>
      <c r="BF32" s="78">
        <v>-694</v>
      </c>
      <c r="BG32" s="78" t="s">
        <v>185</v>
      </c>
      <c r="BH32" s="78" t="s">
        <v>185</v>
      </c>
      <c r="BI32" s="78" t="s">
        <v>185</v>
      </c>
      <c r="BJ32" s="78" t="s">
        <v>185</v>
      </c>
      <c r="BK32" s="78" t="s">
        <v>185</v>
      </c>
      <c r="BL32" s="78" t="s">
        <v>185</v>
      </c>
      <c r="BM32" s="78" t="s">
        <v>185</v>
      </c>
      <c r="BN32" s="78" t="s">
        <v>185</v>
      </c>
      <c r="BO32" s="78" t="s">
        <v>185</v>
      </c>
      <c r="BP32" s="78">
        <v>3</v>
      </c>
      <c r="BQ32" s="78">
        <v>2</v>
      </c>
      <c r="BR32" s="78">
        <v>26</v>
      </c>
      <c r="BS32" s="78">
        <f t="shared" si="6"/>
        <v>31</v>
      </c>
    </row>
    <row r="33" spans="1:71" s="78" customFormat="1">
      <c r="A33" s="133" t="s">
        <v>360</v>
      </c>
      <c r="B33" s="78">
        <v>3.84636596E-4</v>
      </c>
      <c r="C33" s="78">
        <v>3.84636596E-4</v>
      </c>
      <c r="D33" s="78">
        <f t="shared" si="0"/>
        <v>0</v>
      </c>
      <c r="E33" s="78">
        <v>68181</v>
      </c>
      <c r="F33" s="78">
        <v>910</v>
      </c>
      <c r="G33" s="78">
        <v>1686</v>
      </c>
      <c r="H33" s="78" t="s">
        <v>184</v>
      </c>
      <c r="I33" s="78">
        <v>-1423</v>
      </c>
      <c r="J33" s="78">
        <v>-331</v>
      </c>
      <c r="K33" s="78">
        <v>-19830</v>
      </c>
      <c r="L33" s="78">
        <v>-2901</v>
      </c>
      <c r="M33" s="78">
        <f t="shared" si="1"/>
        <v>-21889</v>
      </c>
      <c r="N33" s="78">
        <f t="shared" si="2"/>
        <v>46292</v>
      </c>
      <c r="AA33" s="78">
        <v>52263</v>
      </c>
      <c r="AB33" s="78">
        <v>41277</v>
      </c>
      <c r="AC33" s="78">
        <v>46292</v>
      </c>
      <c r="AD33" s="78">
        <v>46292</v>
      </c>
      <c r="AE33" s="78">
        <f t="shared" si="3"/>
        <v>910</v>
      </c>
      <c r="AF33" s="78">
        <f t="shared" si="4"/>
        <v>1686</v>
      </c>
      <c r="AG33" s="78" t="s">
        <v>392</v>
      </c>
      <c r="AH33" s="78" t="s">
        <v>392</v>
      </c>
      <c r="AI33" s="78" t="s">
        <v>392</v>
      </c>
      <c r="AJ33" s="78" t="s">
        <v>392</v>
      </c>
      <c r="AK33" s="78">
        <v>-219</v>
      </c>
      <c r="AL33" s="78">
        <v>-602</v>
      </c>
      <c r="AM33" s="78" t="s">
        <v>392</v>
      </c>
      <c r="AN33" s="78">
        <v>-3277</v>
      </c>
      <c r="AO33" s="78">
        <f t="shared" si="5"/>
        <v>-1502</v>
      </c>
      <c r="AP33" s="78" t="s">
        <v>392</v>
      </c>
      <c r="AQ33" s="78" t="s">
        <v>392</v>
      </c>
      <c r="AR33" s="78" t="s">
        <v>392</v>
      </c>
      <c r="AS33" s="78">
        <v>0</v>
      </c>
      <c r="AT33" s="78">
        <v>0</v>
      </c>
      <c r="AU33" s="78">
        <v>0</v>
      </c>
      <c r="AV33" s="78">
        <v>-4825</v>
      </c>
      <c r="AW33" s="78">
        <v>0</v>
      </c>
      <c r="AX33" s="78">
        <v>0</v>
      </c>
      <c r="AY33" s="78">
        <v>0</v>
      </c>
      <c r="BA33" s="78">
        <v>-791</v>
      </c>
      <c r="BB33" s="78">
        <v>-791</v>
      </c>
      <c r="BC33" s="78">
        <v>-791</v>
      </c>
      <c r="BD33" s="78">
        <v>-791</v>
      </c>
      <c r="BE33" s="78">
        <v>-791</v>
      </c>
      <c r="BF33" s="78">
        <v>-870</v>
      </c>
      <c r="BG33" s="78" t="s">
        <v>185</v>
      </c>
      <c r="BH33" s="78" t="s">
        <v>185</v>
      </c>
      <c r="BI33" s="78" t="s">
        <v>185</v>
      </c>
      <c r="BJ33" s="78" t="s">
        <v>185</v>
      </c>
      <c r="BK33" s="78" t="s">
        <v>185</v>
      </c>
      <c r="BL33" s="78" t="s">
        <v>185</v>
      </c>
      <c r="BM33" s="78" t="s">
        <v>185</v>
      </c>
      <c r="BN33" s="78" t="s">
        <v>185</v>
      </c>
      <c r="BO33" s="78" t="s">
        <v>185</v>
      </c>
      <c r="BP33" s="78">
        <v>5</v>
      </c>
      <c r="BQ33" s="78">
        <v>5</v>
      </c>
      <c r="BR33" s="78">
        <v>24</v>
      </c>
      <c r="BS33" s="78">
        <f t="shared" si="6"/>
        <v>34</v>
      </c>
    </row>
    <row r="34" spans="1:71" s="78" customFormat="1">
      <c r="A34" s="133" t="s">
        <v>361</v>
      </c>
      <c r="B34" s="78">
        <v>4.9235357300000005E-4</v>
      </c>
      <c r="C34" s="78">
        <v>4.9235357300000005E-4</v>
      </c>
      <c r="D34" s="78">
        <f t="shared" si="0"/>
        <v>0</v>
      </c>
      <c r="E34" s="78">
        <v>87275</v>
      </c>
      <c r="F34" s="78">
        <v>1167</v>
      </c>
      <c r="G34" s="78">
        <v>2162</v>
      </c>
      <c r="H34" s="78" t="s">
        <v>184</v>
      </c>
      <c r="I34" s="78">
        <v>-1825</v>
      </c>
      <c r="J34" s="78">
        <v>-424</v>
      </c>
      <c r="K34" s="78">
        <v>-25306</v>
      </c>
      <c r="L34" s="78">
        <v>-3713</v>
      </c>
      <c r="M34" s="78">
        <f t="shared" si="1"/>
        <v>-27939</v>
      </c>
      <c r="N34" s="78">
        <f t="shared" si="2"/>
        <v>59336</v>
      </c>
      <c r="AA34" s="78">
        <v>66989</v>
      </c>
      <c r="AB34" s="78">
        <v>52908</v>
      </c>
      <c r="AC34" s="78">
        <v>59336</v>
      </c>
      <c r="AD34" s="78">
        <v>59336</v>
      </c>
      <c r="AE34" s="78">
        <f t="shared" si="3"/>
        <v>1167</v>
      </c>
      <c r="AF34" s="78">
        <f t="shared" si="4"/>
        <v>2162</v>
      </c>
      <c r="AG34" s="78" t="s">
        <v>392</v>
      </c>
      <c r="AH34" s="78" t="s">
        <v>392</v>
      </c>
      <c r="AI34" s="78" t="s">
        <v>392</v>
      </c>
      <c r="AJ34" s="78" t="s">
        <v>392</v>
      </c>
      <c r="AK34" s="78">
        <v>-281</v>
      </c>
      <c r="AL34" s="78">
        <v>-771</v>
      </c>
      <c r="AM34" s="78" t="s">
        <v>392</v>
      </c>
      <c r="AN34" s="78">
        <v>-4181</v>
      </c>
      <c r="AO34" s="78">
        <f t="shared" si="5"/>
        <v>-1904</v>
      </c>
      <c r="AP34" s="78" t="s">
        <v>392</v>
      </c>
      <c r="AQ34" s="78" t="s">
        <v>392</v>
      </c>
      <c r="AR34" s="78" t="s">
        <v>392</v>
      </c>
      <c r="AS34" s="78">
        <v>0</v>
      </c>
      <c r="AT34" s="78">
        <v>0</v>
      </c>
      <c r="AU34" s="78">
        <v>0</v>
      </c>
      <c r="AV34" s="78">
        <v>-6179</v>
      </c>
      <c r="AW34" s="78">
        <v>0</v>
      </c>
      <c r="AX34" s="78">
        <v>0</v>
      </c>
      <c r="AY34" s="78">
        <v>0</v>
      </c>
      <c r="BA34" s="78">
        <v>-1013</v>
      </c>
      <c r="BB34" s="78">
        <v>-1013</v>
      </c>
      <c r="BC34" s="78">
        <v>-1013</v>
      </c>
      <c r="BD34" s="78">
        <v>-1013</v>
      </c>
      <c r="BE34" s="78">
        <v>-1013</v>
      </c>
      <c r="BF34" s="78">
        <v>-1114</v>
      </c>
      <c r="BG34" s="78" t="s">
        <v>185</v>
      </c>
      <c r="BH34" s="78" t="s">
        <v>185</v>
      </c>
      <c r="BI34" s="78" t="s">
        <v>185</v>
      </c>
      <c r="BJ34" s="78" t="s">
        <v>185</v>
      </c>
      <c r="BK34" s="78" t="s">
        <v>185</v>
      </c>
      <c r="BL34" s="78" t="s">
        <v>185</v>
      </c>
      <c r="BM34" s="78" t="s">
        <v>185</v>
      </c>
      <c r="BN34" s="78" t="s">
        <v>185</v>
      </c>
      <c r="BO34" s="78" t="s">
        <v>185</v>
      </c>
      <c r="BP34" s="78">
        <v>8</v>
      </c>
      <c r="BQ34" s="78">
        <v>3</v>
      </c>
      <c r="BR34" s="78">
        <v>19</v>
      </c>
      <c r="BS34" s="78">
        <f t="shared" si="6"/>
        <v>30</v>
      </c>
    </row>
    <row r="35" spans="1:71" s="78" customFormat="1">
      <c r="A35" s="133" t="s">
        <v>362</v>
      </c>
      <c r="B35" s="78">
        <v>5.8236218100000004E-4</v>
      </c>
      <c r="C35" s="78">
        <v>5.8236218100000004E-4</v>
      </c>
      <c r="D35" s="78">
        <f t="shared" si="0"/>
        <v>0</v>
      </c>
      <c r="E35" s="78">
        <v>103230</v>
      </c>
      <c r="F35" s="78">
        <v>1531</v>
      </c>
      <c r="G35" s="78">
        <v>2835</v>
      </c>
      <c r="H35" s="78" t="s">
        <v>184</v>
      </c>
      <c r="I35" s="78">
        <v>-2394</v>
      </c>
      <c r="J35" s="78">
        <v>-556</v>
      </c>
      <c r="K35" s="78">
        <v>-22424</v>
      </c>
      <c r="L35" s="78">
        <v>-4392</v>
      </c>
      <c r="M35" s="78">
        <f t="shared" si="1"/>
        <v>-25400</v>
      </c>
      <c r="N35" s="78">
        <f t="shared" si="2"/>
        <v>77830</v>
      </c>
      <c r="AA35" s="78">
        <v>87869</v>
      </c>
      <c r="AB35" s="78">
        <v>69399</v>
      </c>
      <c r="AC35" s="78">
        <v>77830</v>
      </c>
      <c r="AD35" s="78">
        <v>77830</v>
      </c>
      <c r="AE35" s="78">
        <f t="shared" si="3"/>
        <v>1531</v>
      </c>
      <c r="AF35" s="78">
        <f t="shared" si="4"/>
        <v>2835</v>
      </c>
      <c r="AG35" s="78" t="s">
        <v>392</v>
      </c>
      <c r="AH35" s="78" t="s">
        <v>392</v>
      </c>
      <c r="AI35" s="78" t="s">
        <v>392</v>
      </c>
      <c r="AJ35" s="78" t="s">
        <v>392</v>
      </c>
      <c r="AK35" s="78">
        <v>-368</v>
      </c>
      <c r="AL35" s="78">
        <v>-1012</v>
      </c>
      <c r="AM35" s="78" t="s">
        <v>392</v>
      </c>
      <c r="AN35" s="78">
        <v>-3705</v>
      </c>
      <c r="AO35" s="78">
        <f t="shared" si="5"/>
        <v>-719</v>
      </c>
      <c r="AP35" s="78" t="s">
        <v>392</v>
      </c>
      <c r="AQ35" s="78" t="s">
        <v>392</v>
      </c>
      <c r="AR35" s="78" t="s">
        <v>392</v>
      </c>
      <c r="AS35" s="78">
        <v>0</v>
      </c>
      <c r="AT35" s="78">
        <v>0</v>
      </c>
      <c r="AU35" s="78">
        <v>0</v>
      </c>
      <c r="AV35" s="78">
        <v>-7308</v>
      </c>
      <c r="AW35" s="78">
        <v>0</v>
      </c>
      <c r="AX35" s="78">
        <v>0</v>
      </c>
      <c r="AY35" s="78">
        <v>0</v>
      </c>
      <c r="BA35" s="78">
        <v>-1198</v>
      </c>
      <c r="BB35" s="78">
        <v>-1198</v>
      </c>
      <c r="BC35" s="78">
        <v>-1198</v>
      </c>
      <c r="BD35" s="78">
        <v>-1198</v>
      </c>
      <c r="BE35" s="78">
        <v>-1198</v>
      </c>
      <c r="BF35" s="78">
        <v>-1318</v>
      </c>
      <c r="BG35" s="78" t="s">
        <v>185</v>
      </c>
      <c r="BH35" s="78" t="s">
        <v>185</v>
      </c>
      <c r="BI35" s="78" t="s">
        <v>185</v>
      </c>
      <c r="BJ35" s="78" t="s">
        <v>185</v>
      </c>
      <c r="BK35" s="78" t="s">
        <v>185</v>
      </c>
      <c r="BL35" s="78" t="s">
        <v>185</v>
      </c>
      <c r="BM35" s="78" t="s">
        <v>185</v>
      </c>
      <c r="BN35" s="78" t="s">
        <v>185</v>
      </c>
      <c r="BO35" s="78" t="s">
        <v>185</v>
      </c>
      <c r="BP35" s="78">
        <v>8</v>
      </c>
      <c r="BQ35" s="78">
        <v>1</v>
      </c>
      <c r="BR35" s="78">
        <v>43</v>
      </c>
      <c r="BS35" s="78">
        <f t="shared" si="6"/>
        <v>52</v>
      </c>
    </row>
    <row r="36" spans="1:71" s="78" customFormat="1">
      <c r="A36" s="133" t="s">
        <v>363</v>
      </c>
      <c r="B36" s="78">
        <v>6.6125158000000003E-4</v>
      </c>
      <c r="C36" s="78">
        <v>6.6125158000000003E-4</v>
      </c>
      <c r="D36" s="78">
        <f t="shared" si="0"/>
        <v>0</v>
      </c>
      <c r="E36" s="78">
        <v>117214</v>
      </c>
      <c r="F36" s="78">
        <v>1705</v>
      </c>
      <c r="G36" s="78">
        <v>3158</v>
      </c>
      <c r="H36" s="78" t="s">
        <v>184</v>
      </c>
      <c r="I36" s="78">
        <v>-2666</v>
      </c>
      <c r="J36" s="78">
        <v>-619</v>
      </c>
      <c r="K36" s="78">
        <v>-27107</v>
      </c>
      <c r="L36" s="78">
        <v>-4987</v>
      </c>
      <c r="M36" s="78">
        <f t="shared" si="1"/>
        <v>-30516</v>
      </c>
      <c r="N36" s="78">
        <f t="shared" si="2"/>
        <v>86698</v>
      </c>
      <c r="AA36" s="78">
        <v>97880</v>
      </c>
      <c r="AB36" s="78">
        <v>77306</v>
      </c>
      <c r="AC36" s="78">
        <v>86698</v>
      </c>
      <c r="AD36" s="78">
        <v>86698</v>
      </c>
      <c r="AE36" s="78">
        <f t="shared" si="3"/>
        <v>1705</v>
      </c>
      <c r="AF36" s="78">
        <f t="shared" si="4"/>
        <v>3158</v>
      </c>
      <c r="AG36" s="78" t="s">
        <v>392</v>
      </c>
      <c r="AH36" s="78" t="s">
        <v>392</v>
      </c>
      <c r="AI36" s="78" t="s">
        <v>392</v>
      </c>
      <c r="AJ36" s="78" t="s">
        <v>392</v>
      </c>
      <c r="AK36" s="78">
        <v>-410</v>
      </c>
      <c r="AL36" s="78">
        <v>-1127</v>
      </c>
      <c r="AM36" s="78" t="s">
        <v>392</v>
      </c>
      <c r="AN36" s="78">
        <v>-4479</v>
      </c>
      <c r="AO36" s="78">
        <f t="shared" si="5"/>
        <v>-1153</v>
      </c>
      <c r="AP36" s="78" t="s">
        <v>392</v>
      </c>
      <c r="AQ36" s="78" t="s">
        <v>392</v>
      </c>
      <c r="AR36" s="78" t="s">
        <v>392</v>
      </c>
      <c r="AS36" s="78">
        <v>0</v>
      </c>
      <c r="AT36" s="78">
        <v>0</v>
      </c>
      <c r="AU36" s="78">
        <v>0</v>
      </c>
      <c r="AV36" s="78">
        <v>-8296</v>
      </c>
      <c r="AW36" s="78">
        <v>0</v>
      </c>
      <c r="AX36" s="78">
        <v>0</v>
      </c>
      <c r="AY36" s="78">
        <v>0</v>
      </c>
      <c r="BA36" s="78">
        <v>-1360</v>
      </c>
      <c r="BB36" s="78">
        <v>-1360</v>
      </c>
      <c r="BC36" s="78">
        <v>-1360</v>
      </c>
      <c r="BD36" s="78">
        <v>-1360</v>
      </c>
      <c r="BE36" s="78">
        <v>-1360</v>
      </c>
      <c r="BF36" s="78">
        <v>-1496</v>
      </c>
      <c r="BG36" s="78" t="s">
        <v>185</v>
      </c>
      <c r="BH36" s="78" t="s">
        <v>185</v>
      </c>
      <c r="BI36" s="78" t="s">
        <v>185</v>
      </c>
      <c r="BJ36" s="78" t="s">
        <v>185</v>
      </c>
      <c r="BK36" s="78" t="s">
        <v>185</v>
      </c>
      <c r="BL36" s="78" t="s">
        <v>185</v>
      </c>
      <c r="BM36" s="78" t="s">
        <v>185</v>
      </c>
      <c r="BN36" s="78" t="s">
        <v>185</v>
      </c>
      <c r="BO36" s="78" t="s">
        <v>185</v>
      </c>
      <c r="BP36" s="78">
        <v>11</v>
      </c>
      <c r="BQ36" s="78">
        <v>3</v>
      </c>
      <c r="BR36" s="78">
        <v>57</v>
      </c>
      <c r="BS36" s="78">
        <f t="shared" si="6"/>
        <v>71</v>
      </c>
    </row>
    <row r="37" spans="1:71" s="78" customFormat="1">
      <c r="A37" s="133" t="s">
        <v>364</v>
      </c>
      <c r="B37" s="78">
        <v>3.9512960899999998E-4</v>
      </c>
      <c r="C37" s="78">
        <v>3.9512960899999998E-4</v>
      </c>
      <c r="D37" s="78">
        <f t="shared" si="0"/>
        <v>0</v>
      </c>
      <c r="E37" s="78">
        <v>70041</v>
      </c>
      <c r="F37" s="78">
        <v>815</v>
      </c>
      <c r="G37" s="78">
        <v>1510</v>
      </c>
      <c r="H37" s="78" t="s">
        <v>184</v>
      </c>
      <c r="I37" s="78">
        <v>-1275</v>
      </c>
      <c r="J37" s="78">
        <v>-296</v>
      </c>
      <c r="K37" s="78">
        <v>-26364</v>
      </c>
      <c r="L37" s="78">
        <v>-2980</v>
      </c>
      <c r="M37" s="78">
        <f t="shared" si="1"/>
        <v>-28590</v>
      </c>
      <c r="N37" s="78">
        <f t="shared" si="2"/>
        <v>41451</v>
      </c>
      <c r="AA37" s="78">
        <v>46797</v>
      </c>
      <c r="AB37" s="78">
        <v>36961</v>
      </c>
      <c r="AC37" s="78">
        <v>41451</v>
      </c>
      <c r="AD37" s="78">
        <v>41451</v>
      </c>
      <c r="AE37" s="78">
        <f t="shared" si="3"/>
        <v>815</v>
      </c>
      <c r="AF37" s="78">
        <f t="shared" si="4"/>
        <v>1510</v>
      </c>
      <c r="AG37" s="78" t="s">
        <v>392</v>
      </c>
      <c r="AH37" s="78" t="s">
        <v>392</v>
      </c>
      <c r="AI37" s="78" t="s">
        <v>392</v>
      </c>
      <c r="AJ37" s="78" t="s">
        <v>392</v>
      </c>
      <c r="AK37" s="78">
        <v>-196</v>
      </c>
      <c r="AL37" s="78">
        <v>-539</v>
      </c>
      <c r="AM37" s="78" t="s">
        <v>392</v>
      </c>
      <c r="AN37" s="78">
        <v>-4356</v>
      </c>
      <c r="AO37" s="78">
        <f t="shared" si="5"/>
        <v>-2766</v>
      </c>
      <c r="AP37" s="78" t="s">
        <v>392</v>
      </c>
      <c r="AQ37" s="78" t="s">
        <v>392</v>
      </c>
      <c r="AR37" s="78" t="s">
        <v>392</v>
      </c>
      <c r="AS37" s="78">
        <v>0</v>
      </c>
      <c r="AT37" s="78">
        <v>0</v>
      </c>
      <c r="AU37" s="78">
        <v>0</v>
      </c>
      <c r="AV37" s="78">
        <v>-4959</v>
      </c>
      <c r="AW37" s="78">
        <v>0</v>
      </c>
      <c r="AX37" s="78">
        <v>0</v>
      </c>
      <c r="AY37" s="78">
        <v>0</v>
      </c>
      <c r="BA37" s="78">
        <v>-813</v>
      </c>
      <c r="BB37" s="78">
        <v>-813</v>
      </c>
      <c r="BC37" s="78">
        <v>-813</v>
      </c>
      <c r="BD37" s="78">
        <v>-813</v>
      </c>
      <c r="BE37" s="78">
        <v>-813</v>
      </c>
      <c r="BF37" s="78">
        <v>-894</v>
      </c>
      <c r="BG37" s="78" t="s">
        <v>185</v>
      </c>
      <c r="BH37" s="78" t="s">
        <v>185</v>
      </c>
      <c r="BI37" s="78" t="s">
        <v>185</v>
      </c>
      <c r="BJ37" s="78" t="s">
        <v>185</v>
      </c>
      <c r="BK37" s="78" t="s">
        <v>185</v>
      </c>
      <c r="BL37" s="78" t="s">
        <v>185</v>
      </c>
      <c r="BM37" s="78" t="s">
        <v>185</v>
      </c>
      <c r="BN37" s="78" t="s">
        <v>185</v>
      </c>
      <c r="BO37" s="78" t="s">
        <v>185</v>
      </c>
      <c r="BP37" s="78">
        <v>4</v>
      </c>
      <c r="BQ37" s="78">
        <v>5</v>
      </c>
      <c r="BR37" s="78">
        <v>19</v>
      </c>
      <c r="BS37" s="78">
        <f t="shared" si="6"/>
        <v>28</v>
      </c>
    </row>
    <row r="38" spans="1:71" s="78" customFormat="1">
      <c r="A38" s="133" t="s">
        <v>365</v>
      </c>
      <c r="B38" s="78">
        <v>3.03417297E-4</v>
      </c>
      <c r="C38" s="78">
        <v>3.03417297E-4</v>
      </c>
      <c r="D38" s="78">
        <f t="shared" si="0"/>
        <v>0</v>
      </c>
      <c r="E38" s="78">
        <v>53784</v>
      </c>
      <c r="F38" s="78">
        <v>973</v>
      </c>
      <c r="G38" s="78">
        <v>1802</v>
      </c>
      <c r="H38" s="78" t="s">
        <v>184</v>
      </c>
      <c r="I38" s="78">
        <v>-1522</v>
      </c>
      <c r="J38" s="78">
        <v>-353</v>
      </c>
      <c r="K38" s="78">
        <v>-2940</v>
      </c>
      <c r="L38" s="78">
        <v>-2288</v>
      </c>
      <c r="M38" s="78">
        <f t="shared" si="1"/>
        <v>-4328</v>
      </c>
      <c r="N38" s="78">
        <f t="shared" si="2"/>
        <v>49456</v>
      </c>
      <c r="AA38" s="78">
        <v>55835</v>
      </c>
      <c r="AB38" s="78">
        <v>44098</v>
      </c>
      <c r="AC38" s="78">
        <v>49456</v>
      </c>
      <c r="AD38" s="78">
        <v>49456</v>
      </c>
      <c r="AE38" s="78">
        <f t="shared" si="3"/>
        <v>973</v>
      </c>
      <c r="AF38" s="78">
        <f t="shared" si="4"/>
        <v>1802</v>
      </c>
      <c r="AG38" s="78" t="s">
        <v>392</v>
      </c>
      <c r="AH38" s="78" t="s">
        <v>392</v>
      </c>
      <c r="AI38" s="78" t="s">
        <v>392</v>
      </c>
      <c r="AJ38" s="78" t="s">
        <v>392</v>
      </c>
      <c r="AK38" s="78">
        <v>-234</v>
      </c>
      <c r="AL38" s="78">
        <v>-643</v>
      </c>
      <c r="AM38" s="78" t="s">
        <v>392</v>
      </c>
      <c r="AN38" s="78">
        <v>-486</v>
      </c>
      <c r="AO38" s="78">
        <f t="shared" si="5"/>
        <v>1412</v>
      </c>
      <c r="AP38" s="78" t="s">
        <v>392</v>
      </c>
      <c r="AQ38" s="78" t="s">
        <v>392</v>
      </c>
      <c r="AR38" s="78" t="s">
        <v>392</v>
      </c>
      <c r="AS38" s="78">
        <v>0</v>
      </c>
      <c r="AT38" s="78">
        <v>0</v>
      </c>
      <c r="AU38" s="78">
        <v>0</v>
      </c>
      <c r="AV38" s="78">
        <v>-3807</v>
      </c>
      <c r="AW38" s="78">
        <v>0</v>
      </c>
      <c r="AX38" s="78">
        <v>0</v>
      </c>
      <c r="AY38" s="78">
        <v>0</v>
      </c>
      <c r="BA38" s="78">
        <v>-624</v>
      </c>
      <c r="BB38" s="78">
        <v>-624</v>
      </c>
      <c r="BC38" s="78">
        <v>-624</v>
      </c>
      <c r="BD38" s="78">
        <v>-624</v>
      </c>
      <c r="BE38" s="78">
        <v>-624</v>
      </c>
      <c r="BF38" s="78">
        <v>-687</v>
      </c>
      <c r="BG38" s="78" t="s">
        <v>185</v>
      </c>
      <c r="BH38" s="78" t="s">
        <v>185</v>
      </c>
      <c r="BI38" s="78" t="s">
        <v>185</v>
      </c>
      <c r="BJ38" s="78" t="s">
        <v>185</v>
      </c>
      <c r="BK38" s="78" t="s">
        <v>185</v>
      </c>
      <c r="BL38" s="78" t="s">
        <v>185</v>
      </c>
      <c r="BM38" s="78" t="s">
        <v>185</v>
      </c>
      <c r="BN38" s="78" t="s">
        <v>185</v>
      </c>
      <c r="BO38" s="78" t="s">
        <v>185</v>
      </c>
      <c r="BP38" s="78">
        <v>6</v>
      </c>
      <c r="BQ38" s="78">
        <v>1</v>
      </c>
      <c r="BR38" s="78">
        <v>14</v>
      </c>
      <c r="BS38" s="78">
        <f t="shared" si="6"/>
        <v>21</v>
      </c>
    </row>
    <row r="39" spans="1:71" s="78" customFormat="1">
      <c r="A39" s="133" t="s">
        <v>366</v>
      </c>
      <c r="B39" s="78">
        <v>3.0064172600000001E-4</v>
      </c>
      <c r="C39" s="78">
        <v>3.0064172600000001E-4</v>
      </c>
      <c r="D39" s="78">
        <f t="shared" si="0"/>
        <v>0</v>
      </c>
      <c r="E39" s="78">
        <v>53292</v>
      </c>
      <c r="F39" s="78">
        <v>977</v>
      </c>
      <c r="G39" s="78">
        <v>1810</v>
      </c>
      <c r="H39" s="78" t="s">
        <v>184</v>
      </c>
      <c r="I39" s="78">
        <v>-1528</v>
      </c>
      <c r="J39" s="78">
        <v>-355</v>
      </c>
      <c r="K39" s="78">
        <v>-2237</v>
      </c>
      <c r="L39" s="78">
        <v>-2267</v>
      </c>
      <c r="M39" s="78">
        <f t="shared" si="1"/>
        <v>-3600</v>
      </c>
      <c r="N39" s="78">
        <f t="shared" si="2"/>
        <v>49692</v>
      </c>
      <c r="AA39" s="78">
        <v>56101</v>
      </c>
      <c r="AB39" s="78">
        <v>44309</v>
      </c>
      <c r="AC39" s="78">
        <v>49692</v>
      </c>
      <c r="AD39" s="78">
        <v>49692</v>
      </c>
      <c r="AE39" s="78">
        <f t="shared" si="3"/>
        <v>977</v>
      </c>
      <c r="AF39" s="78">
        <f t="shared" si="4"/>
        <v>1810</v>
      </c>
      <c r="AG39" s="78" t="s">
        <v>392</v>
      </c>
      <c r="AH39" s="78" t="s">
        <v>392</v>
      </c>
      <c r="AI39" s="78" t="s">
        <v>392</v>
      </c>
      <c r="AJ39" s="78" t="s">
        <v>392</v>
      </c>
      <c r="AK39" s="78">
        <v>-235</v>
      </c>
      <c r="AL39" s="78">
        <v>-646</v>
      </c>
      <c r="AM39" s="78" t="s">
        <v>392</v>
      </c>
      <c r="AN39" s="78">
        <v>-370</v>
      </c>
      <c r="AO39" s="78">
        <f t="shared" si="5"/>
        <v>1536</v>
      </c>
      <c r="AP39" s="78" t="s">
        <v>392</v>
      </c>
      <c r="AQ39" s="78" t="s">
        <v>392</v>
      </c>
      <c r="AR39" s="78" t="s">
        <v>392</v>
      </c>
      <c r="AS39" s="78">
        <v>0</v>
      </c>
      <c r="AT39" s="78">
        <v>0</v>
      </c>
      <c r="AU39" s="78">
        <v>0</v>
      </c>
      <c r="AV39" s="78">
        <v>-3770</v>
      </c>
      <c r="AW39" s="78">
        <v>0</v>
      </c>
      <c r="AX39" s="78">
        <v>0</v>
      </c>
      <c r="AY39" s="78">
        <v>0</v>
      </c>
      <c r="BA39" s="78">
        <v>-618</v>
      </c>
      <c r="BB39" s="78">
        <v>-618</v>
      </c>
      <c r="BC39" s="78">
        <v>-618</v>
      </c>
      <c r="BD39" s="78">
        <v>-618</v>
      </c>
      <c r="BE39" s="78">
        <v>-618</v>
      </c>
      <c r="BF39" s="78">
        <v>-680</v>
      </c>
      <c r="BG39" s="78" t="s">
        <v>185</v>
      </c>
      <c r="BH39" s="78" t="s">
        <v>185</v>
      </c>
      <c r="BI39" s="78" t="s">
        <v>185</v>
      </c>
      <c r="BJ39" s="78" t="s">
        <v>185</v>
      </c>
      <c r="BK39" s="78" t="s">
        <v>185</v>
      </c>
      <c r="BL39" s="78" t="s">
        <v>185</v>
      </c>
      <c r="BM39" s="78" t="s">
        <v>185</v>
      </c>
      <c r="BN39" s="78" t="s">
        <v>185</v>
      </c>
      <c r="BO39" s="78" t="s">
        <v>185</v>
      </c>
      <c r="BP39" s="78">
        <v>8</v>
      </c>
      <c r="BQ39" s="78">
        <v>1</v>
      </c>
      <c r="BR39" s="78">
        <v>16</v>
      </c>
      <c r="BS39" s="78">
        <f t="shared" si="6"/>
        <v>25</v>
      </c>
    </row>
    <row r="40" spans="1:71" s="78" customFormat="1">
      <c r="A40" s="133" t="s">
        <v>367</v>
      </c>
      <c r="B40" s="78">
        <v>6.2073501400000002E-4</v>
      </c>
      <c r="C40" s="78">
        <v>6.2073501400000002E-4</v>
      </c>
      <c r="D40" s="78">
        <f t="shared" si="0"/>
        <v>0</v>
      </c>
      <c r="E40" s="78">
        <v>110032</v>
      </c>
      <c r="F40" s="78">
        <v>1508</v>
      </c>
      <c r="G40" s="78">
        <v>2793</v>
      </c>
      <c r="H40" s="78" t="s">
        <v>184</v>
      </c>
      <c r="I40" s="78">
        <v>-2358</v>
      </c>
      <c r="J40" s="78">
        <v>-548</v>
      </c>
      <c r="K40" s="78">
        <v>-30072</v>
      </c>
      <c r="L40" s="78">
        <v>-4682</v>
      </c>
      <c r="M40" s="78">
        <f t="shared" si="1"/>
        <v>-33359</v>
      </c>
      <c r="N40" s="78">
        <f t="shared" si="2"/>
        <v>76673</v>
      </c>
      <c r="AA40" s="78">
        <v>86562</v>
      </c>
      <c r="AB40" s="78">
        <v>68367</v>
      </c>
      <c r="AC40" s="78">
        <v>76673</v>
      </c>
      <c r="AD40" s="78">
        <v>76673</v>
      </c>
      <c r="AE40" s="78">
        <f t="shared" si="3"/>
        <v>1508</v>
      </c>
      <c r="AF40" s="78">
        <f t="shared" si="4"/>
        <v>2793</v>
      </c>
      <c r="AG40" s="78" t="s">
        <v>392</v>
      </c>
      <c r="AH40" s="78" t="s">
        <v>392</v>
      </c>
      <c r="AI40" s="78" t="s">
        <v>392</v>
      </c>
      <c r="AJ40" s="78" t="s">
        <v>392</v>
      </c>
      <c r="AK40" s="78">
        <v>-363</v>
      </c>
      <c r="AL40" s="78">
        <v>-996</v>
      </c>
      <c r="AM40" s="78" t="s">
        <v>392</v>
      </c>
      <c r="AN40" s="78">
        <v>-4969</v>
      </c>
      <c r="AO40" s="78">
        <f t="shared" si="5"/>
        <v>-2027</v>
      </c>
      <c r="AP40" s="78" t="s">
        <v>392</v>
      </c>
      <c r="AQ40" s="78" t="s">
        <v>392</v>
      </c>
      <c r="AR40" s="78" t="s">
        <v>392</v>
      </c>
      <c r="AS40" s="78">
        <v>0</v>
      </c>
      <c r="AT40" s="78">
        <v>0</v>
      </c>
      <c r="AU40" s="78">
        <v>0</v>
      </c>
      <c r="AV40" s="78">
        <v>-7790</v>
      </c>
      <c r="AW40" s="78">
        <v>0</v>
      </c>
      <c r="AX40" s="78">
        <v>0</v>
      </c>
      <c r="AY40" s="78">
        <v>0</v>
      </c>
      <c r="BA40" s="78">
        <v>-1277</v>
      </c>
      <c r="BB40" s="78">
        <v>-1277</v>
      </c>
      <c r="BC40" s="78">
        <v>-1277</v>
      </c>
      <c r="BD40" s="78">
        <v>-1277</v>
      </c>
      <c r="BE40" s="78">
        <v>-1277</v>
      </c>
      <c r="BF40" s="78">
        <v>-1405</v>
      </c>
      <c r="BG40" s="78" t="s">
        <v>185</v>
      </c>
      <c r="BH40" s="78" t="s">
        <v>185</v>
      </c>
      <c r="BI40" s="78" t="s">
        <v>185</v>
      </c>
      <c r="BJ40" s="78" t="s">
        <v>185</v>
      </c>
      <c r="BK40" s="78" t="s">
        <v>185</v>
      </c>
      <c r="BL40" s="78" t="s">
        <v>185</v>
      </c>
      <c r="BM40" s="78" t="s">
        <v>185</v>
      </c>
      <c r="BN40" s="78" t="s">
        <v>185</v>
      </c>
      <c r="BO40" s="78" t="s">
        <v>185</v>
      </c>
      <c r="BP40" s="78">
        <v>11</v>
      </c>
      <c r="BQ40" s="78">
        <v>5</v>
      </c>
      <c r="BR40" s="78">
        <v>51</v>
      </c>
      <c r="BS40" s="78">
        <f t="shared" si="6"/>
        <v>67</v>
      </c>
    </row>
    <row r="41" spans="1:71" s="78" customFormat="1">
      <c r="A41" s="133" t="s">
        <v>368</v>
      </c>
      <c r="B41" s="78">
        <v>7.5656310800000003E-4</v>
      </c>
      <c r="C41" s="78">
        <v>7.5656310800000003E-4</v>
      </c>
      <c r="D41" s="78">
        <f t="shared" si="0"/>
        <v>0</v>
      </c>
      <c r="E41" s="78">
        <v>134109</v>
      </c>
      <c r="F41" s="78">
        <v>2239</v>
      </c>
      <c r="G41" s="78">
        <v>4147</v>
      </c>
      <c r="H41" s="78" t="s">
        <v>184</v>
      </c>
      <c r="I41" s="78">
        <v>-3502</v>
      </c>
      <c r="J41" s="78">
        <v>-813</v>
      </c>
      <c r="K41" s="78">
        <v>-16636</v>
      </c>
      <c r="L41" s="78">
        <v>-5706</v>
      </c>
      <c r="M41" s="78">
        <f t="shared" si="1"/>
        <v>-20271</v>
      </c>
      <c r="N41" s="78">
        <f t="shared" si="2"/>
        <v>113838</v>
      </c>
      <c r="AA41" s="78">
        <v>128521</v>
      </c>
      <c r="AB41" s="78">
        <v>101506</v>
      </c>
      <c r="AC41" s="78">
        <v>113838</v>
      </c>
      <c r="AD41" s="78">
        <v>113838</v>
      </c>
      <c r="AE41" s="78">
        <f t="shared" si="3"/>
        <v>2239</v>
      </c>
      <c r="AF41" s="78">
        <f t="shared" si="4"/>
        <v>4147</v>
      </c>
      <c r="AG41" s="78" t="s">
        <v>392</v>
      </c>
      <c r="AH41" s="78" t="s">
        <v>392</v>
      </c>
      <c r="AI41" s="78" t="s">
        <v>392</v>
      </c>
      <c r="AJ41" s="78" t="s">
        <v>392</v>
      </c>
      <c r="AK41" s="78">
        <v>-539</v>
      </c>
      <c r="AL41" s="78">
        <v>-1480</v>
      </c>
      <c r="AM41" s="78" t="s">
        <v>392</v>
      </c>
      <c r="AN41" s="78">
        <v>-2749</v>
      </c>
      <c r="AO41" s="78">
        <f t="shared" si="5"/>
        <v>1618</v>
      </c>
      <c r="AP41" s="78" t="s">
        <v>392</v>
      </c>
      <c r="AQ41" s="78" t="s">
        <v>392</v>
      </c>
      <c r="AR41" s="78" t="s">
        <v>392</v>
      </c>
      <c r="AS41" s="78">
        <v>0</v>
      </c>
      <c r="AT41" s="78">
        <v>0</v>
      </c>
      <c r="AU41" s="78">
        <v>0</v>
      </c>
      <c r="AV41" s="78">
        <v>-9492</v>
      </c>
      <c r="AW41" s="78">
        <v>0</v>
      </c>
      <c r="AX41" s="78">
        <v>0</v>
      </c>
      <c r="AY41" s="78">
        <v>0</v>
      </c>
      <c r="BA41" s="78">
        <v>-1556</v>
      </c>
      <c r="BB41" s="78">
        <v>-1556</v>
      </c>
      <c r="BC41" s="78">
        <v>-1556</v>
      </c>
      <c r="BD41" s="78">
        <v>-1556</v>
      </c>
      <c r="BE41" s="78">
        <v>-1556</v>
      </c>
      <c r="BF41" s="78">
        <v>-1712</v>
      </c>
      <c r="BG41" s="78" t="s">
        <v>185</v>
      </c>
      <c r="BH41" s="78" t="s">
        <v>185</v>
      </c>
      <c r="BI41" s="78" t="s">
        <v>185</v>
      </c>
      <c r="BJ41" s="78" t="s">
        <v>185</v>
      </c>
      <c r="BK41" s="78" t="s">
        <v>185</v>
      </c>
      <c r="BL41" s="78" t="s">
        <v>185</v>
      </c>
      <c r="BM41" s="78" t="s">
        <v>185</v>
      </c>
      <c r="BN41" s="78" t="s">
        <v>185</v>
      </c>
      <c r="BO41" s="78" t="s">
        <v>185</v>
      </c>
      <c r="BP41" s="78">
        <v>12</v>
      </c>
      <c r="BQ41" s="78">
        <v>3</v>
      </c>
      <c r="BR41" s="78">
        <v>39</v>
      </c>
      <c r="BS41" s="78">
        <f t="shared" si="6"/>
        <v>54</v>
      </c>
    </row>
    <row r="42" spans="1:71" s="78" customFormat="1">
      <c r="A42" s="133" t="s">
        <v>369</v>
      </c>
      <c r="B42" s="78">
        <v>3.3861965999999998E-4</v>
      </c>
      <c r="C42" s="78">
        <v>3.3861965999999998E-4</v>
      </c>
      <c r="D42" s="78">
        <f t="shared" si="0"/>
        <v>0</v>
      </c>
      <c r="E42" s="78">
        <v>60024</v>
      </c>
      <c r="F42" s="78">
        <v>936</v>
      </c>
      <c r="G42" s="78">
        <v>1733</v>
      </c>
      <c r="H42" s="78" t="s">
        <v>184</v>
      </c>
      <c r="I42" s="78">
        <v>-1463</v>
      </c>
      <c r="J42" s="78">
        <v>-340</v>
      </c>
      <c r="K42" s="78">
        <v>-10760</v>
      </c>
      <c r="L42" s="78">
        <v>-2554</v>
      </c>
      <c r="M42" s="78">
        <f t="shared" si="1"/>
        <v>-12448</v>
      </c>
      <c r="N42" s="78">
        <f t="shared" si="2"/>
        <v>47576</v>
      </c>
      <c r="AA42" s="78">
        <v>53712</v>
      </c>
      <c r="AB42" s="78">
        <v>42422</v>
      </c>
      <c r="AC42" s="78">
        <v>47576</v>
      </c>
      <c r="AD42" s="78">
        <v>47576</v>
      </c>
      <c r="AE42" s="78">
        <f t="shared" si="3"/>
        <v>936</v>
      </c>
      <c r="AF42" s="78">
        <f t="shared" si="4"/>
        <v>1733</v>
      </c>
      <c r="AG42" s="78" t="s">
        <v>392</v>
      </c>
      <c r="AH42" s="78" t="s">
        <v>392</v>
      </c>
      <c r="AI42" s="78" t="s">
        <v>392</v>
      </c>
      <c r="AJ42" s="78" t="s">
        <v>392</v>
      </c>
      <c r="AK42" s="78">
        <v>-225</v>
      </c>
      <c r="AL42" s="78">
        <v>-618</v>
      </c>
      <c r="AM42" s="78" t="s">
        <v>392</v>
      </c>
      <c r="AN42" s="78">
        <v>-1778</v>
      </c>
      <c r="AO42" s="78">
        <f t="shared" si="5"/>
        <v>48</v>
      </c>
      <c r="AP42" s="78" t="s">
        <v>392</v>
      </c>
      <c r="AQ42" s="78" t="s">
        <v>392</v>
      </c>
      <c r="AR42" s="78" t="s">
        <v>392</v>
      </c>
      <c r="AS42" s="78">
        <v>0</v>
      </c>
      <c r="AT42" s="78">
        <v>0</v>
      </c>
      <c r="AU42" s="78">
        <v>0</v>
      </c>
      <c r="AV42" s="78">
        <v>-4251</v>
      </c>
      <c r="AW42" s="78">
        <v>0</v>
      </c>
      <c r="AX42" s="78">
        <v>0</v>
      </c>
      <c r="AY42" s="78">
        <v>0</v>
      </c>
      <c r="BA42" s="78">
        <v>-697</v>
      </c>
      <c r="BB42" s="78">
        <v>-697</v>
      </c>
      <c r="BC42" s="78">
        <v>-697</v>
      </c>
      <c r="BD42" s="78">
        <v>-697</v>
      </c>
      <c r="BE42" s="78">
        <v>-697</v>
      </c>
      <c r="BF42" s="78">
        <v>-766</v>
      </c>
      <c r="BG42" s="78" t="s">
        <v>185</v>
      </c>
      <c r="BH42" s="78" t="s">
        <v>185</v>
      </c>
      <c r="BI42" s="78" t="s">
        <v>185</v>
      </c>
      <c r="BJ42" s="78" t="s">
        <v>185</v>
      </c>
      <c r="BK42" s="78" t="s">
        <v>185</v>
      </c>
      <c r="BL42" s="78" t="s">
        <v>185</v>
      </c>
      <c r="BM42" s="78" t="s">
        <v>185</v>
      </c>
      <c r="BN42" s="78" t="s">
        <v>185</v>
      </c>
      <c r="BO42" s="78" t="s">
        <v>185</v>
      </c>
      <c r="BP42" s="78">
        <v>3</v>
      </c>
      <c r="BQ42" s="78">
        <v>1</v>
      </c>
      <c r="BR42" s="78">
        <v>34</v>
      </c>
      <c r="BS42" s="78">
        <f t="shared" si="6"/>
        <v>38</v>
      </c>
    </row>
    <row r="43" spans="1:71" s="78" customFormat="1">
      <c r="A43" s="133" t="s">
        <v>370</v>
      </c>
      <c r="B43" s="78">
        <v>4.5905800400000002E-4</v>
      </c>
      <c r="C43" s="78">
        <v>4.5905800400000002E-4</v>
      </c>
      <c r="D43" s="78">
        <f t="shared" si="0"/>
        <v>0</v>
      </c>
      <c r="E43" s="78">
        <v>81373</v>
      </c>
      <c r="F43" s="78">
        <v>1260</v>
      </c>
      <c r="G43" s="78">
        <v>2335</v>
      </c>
      <c r="H43" s="78" t="s">
        <v>184</v>
      </c>
      <c r="I43" s="78">
        <v>-1971</v>
      </c>
      <c r="J43" s="78">
        <v>-458</v>
      </c>
      <c r="K43" s="78">
        <v>-14990</v>
      </c>
      <c r="L43" s="78">
        <v>-3462</v>
      </c>
      <c r="M43" s="78">
        <f t="shared" si="1"/>
        <v>-17286</v>
      </c>
      <c r="N43" s="78">
        <f t="shared" si="2"/>
        <v>64087</v>
      </c>
      <c r="AA43" s="78">
        <v>72353</v>
      </c>
      <c r="AB43" s="78">
        <v>57144</v>
      </c>
      <c r="AC43" s="78">
        <v>64087</v>
      </c>
      <c r="AD43" s="78">
        <v>64087</v>
      </c>
      <c r="AE43" s="78">
        <f t="shared" si="3"/>
        <v>1260</v>
      </c>
      <c r="AF43" s="78">
        <f t="shared" si="4"/>
        <v>2335</v>
      </c>
      <c r="AG43" s="78" t="s">
        <v>392</v>
      </c>
      <c r="AH43" s="78" t="s">
        <v>392</v>
      </c>
      <c r="AI43" s="78" t="s">
        <v>392</v>
      </c>
      <c r="AJ43" s="78" t="s">
        <v>392</v>
      </c>
      <c r="AK43" s="78">
        <v>-303</v>
      </c>
      <c r="AL43" s="78">
        <v>-833</v>
      </c>
      <c r="AM43" s="78" t="s">
        <v>392</v>
      </c>
      <c r="AN43" s="78">
        <v>-2477</v>
      </c>
      <c r="AO43" s="78">
        <f t="shared" si="5"/>
        <v>-18</v>
      </c>
      <c r="AP43" s="78" t="s">
        <v>392</v>
      </c>
      <c r="AQ43" s="78" t="s">
        <v>392</v>
      </c>
      <c r="AR43" s="78" t="s">
        <v>392</v>
      </c>
      <c r="AS43" s="78">
        <v>0</v>
      </c>
      <c r="AT43" s="78">
        <v>0</v>
      </c>
      <c r="AU43" s="78">
        <v>0</v>
      </c>
      <c r="AV43" s="78">
        <v>-5759</v>
      </c>
      <c r="AW43" s="78">
        <v>0</v>
      </c>
      <c r="AX43" s="78">
        <v>0</v>
      </c>
      <c r="AY43" s="78">
        <v>0</v>
      </c>
      <c r="BA43" s="78">
        <v>-944</v>
      </c>
      <c r="BB43" s="78">
        <v>-944</v>
      </c>
      <c r="BC43" s="78">
        <v>-944</v>
      </c>
      <c r="BD43" s="78">
        <v>-944</v>
      </c>
      <c r="BE43" s="78">
        <v>-944</v>
      </c>
      <c r="BF43" s="78">
        <v>-1039</v>
      </c>
      <c r="BG43" s="78" t="s">
        <v>185</v>
      </c>
      <c r="BH43" s="78" t="s">
        <v>185</v>
      </c>
      <c r="BI43" s="78" t="s">
        <v>185</v>
      </c>
      <c r="BJ43" s="78" t="s">
        <v>185</v>
      </c>
      <c r="BK43" s="78" t="s">
        <v>185</v>
      </c>
      <c r="BL43" s="78" t="s">
        <v>185</v>
      </c>
      <c r="BM43" s="78" t="s">
        <v>185</v>
      </c>
      <c r="BN43" s="78" t="s">
        <v>185</v>
      </c>
      <c r="BO43" s="78" t="s">
        <v>185</v>
      </c>
      <c r="BP43" s="78">
        <v>4</v>
      </c>
      <c r="BQ43" s="78">
        <v>3</v>
      </c>
      <c r="BR43" s="78">
        <v>51</v>
      </c>
      <c r="BS43" s="78">
        <f t="shared" si="6"/>
        <v>58</v>
      </c>
    </row>
    <row r="44" spans="1:71" s="78" customFormat="1">
      <c r="A44" s="133" t="s">
        <v>371</v>
      </c>
      <c r="B44" s="78">
        <v>3.3355932E-4</v>
      </c>
      <c r="C44" s="78">
        <v>3.3355932E-4</v>
      </c>
      <c r="D44" s="78">
        <f t="shared" si="0"/>
        <v>0</v>
      </c>
      <c r="E44" s="78">
        <v>59127</v>
      </c>
      <c r="F44" s="78">
        <v>680</v>
      </c>
      <c r="G44" s="78">
        <v>1259</v>
      </c>
      <c r="H44" s="78" t="s">
        <v>184</v>
      </c>
      <c r="I44" s="78">
        <v>-1063</v>
      </c>
      <c r="J44" s="78">
        <v>-247</v>
      </c>
      <c r="K44" s="78">
        <v>-22669</v>
      </c>
      <c r="L44" s="78">
        <v>-2516</v>
      </c>
      <c r="M44" s="78">
        <f t="shared" si="1"/>
        <v>-24556</v>
      </c>
      <c r="N44" s="78">
        <f t="shared" si="2"/>
        <v>34571</v>
      </c>
      <c r="AA44" s="78">
        <v>39030</v>
      </c>
      <c r="AB44" s="78">
        <v>30826</v>
      </c>
      <c r="AC44" s="78">
        <v>34571</v>
      </c>
      <c r="AD44" s="78">
        <v>34571</v>
      </c>
      <c r="AE44" s="78">
        <f t="shared" si="3"/>
        <v>680</v>
      </c>
      <c r="AF44" s="78">
        <f t="shared" si="4"/>
        <v>1259</v>
      </c>
      <c r="AG44" s="78" t="s">
        <v>392</v>
      </c>
      <c r="AH44" s="78" t="s">
        <v>392</v>
      </c>
      <c r="AI44" s="78" t="s">
        <v>392</v>
      </c>
      <c r="AJ44" s="78" t="s">
        <v>392</v>
      </c>
      <c r="AK44" s="78">
        <v>-164</v>
      </c>
      <c r="AL44" s="78">
        <v>-449</v>
      </c>
      <c r="AM44" s="78" t="s">
        <v>392</v>
      </c>
      <c r="AN44" s="78">
        <v>-3746</v>
      </c>
      <c r="AO44" s="78">
        <f t="shared" si="5"/>
        <v>-2420</v>
      </c>
      <c r="AP44" s="78" t="s">
        <v>392</v>
      </c>
      <c r="AQ44" s="78" t="s">
        <v>392</v>
      </c>
      <c r="AR44" s="78" t="s">
        <v>392</v>
      </c>
      <c r="AS44" s="78">
        <v>0</v>
      </c>
      <c r="AT44" s="78">
        <v>0</v>
      </c>
      <c r="AU44" s="78">
        <v>0</v>
      </c>
      <c r="AV44" s="78">
        <v>-4185</v>
      </c>
      <c r="AW44" s="78">
        <v>0</v>
      </c>
      <c r="AX44" s="78">
        <v>0</v>
      </c>
      <c r="AY44" s="78">
        <v>0</v>
      </c>
      <c r="BA44" s="78">
        <v>-686</v>
      </c>
      <c r="BB44" s="78">
        <v>-686</v>
      </c>
      <c r="BC44" s="78">
        <v>-686</v>
      </c>
      <c r="BD44" s="78">
        <v>-686</v>
      </c>
      <c r="BE44" s="78">
        <v>-686</v>
      </c>
      <c r="BF44" s="78">
        <v>-755</v>
      </c>
      <c r="BG44" s="78" t="s">
        <v>185</v>
      </c>
      <c r="BH44" s="78" t="s">
        <v>185</v>
      </c>
      <c r="BI44" s="78" t="s">
        <v>185</v>
      </c>
      <c r="BJ44" s="78" t="s">
        <v>185</v>
      </c>
      <c r="BK44" s="78" t="s">
        <v>185</v>
      </c>
      <c r="BL44" s="78" t="s">
        <v>185</v>
      </c>
      <c r="BM44" s="78" t="s">
        <v>185</v>
      </c>
      <c r="BN44" s="78" t="s">
        <v>185</v>
      </c>
      <c r="BO44" s="78" t="s">
        <v>185</v>
      </c>
      <c r="BP44" s="78">
        <v>6</v>
      </c>
      <c r="BQ44" s="78">
        <v>4</v>
      </c>
      <c r="BR44" s="78">
        <v>17</v>
      </c>
      <c r="BS44" s="78">
        <f t="shared" si="6"/>
        <v>27</v>
      </c>
    </row>
    <row r="45" spans="1:71" s="78" customFormat="1">
      <c r="A45" s="133" t="s">
        <v>372</v>
      </c>
      <c r="B45" s="78">
        <v>3.9926475799999998E-4</v>
      </c>
      <c r="C45" s="78">
        <v>3.9926475799999998E-4</v>
      </c>
      <c r="D45" s="78">
        <f t="shared" si="0"/>
        <v>0</v>
      </c>
      <c r="E45" s="78">
        <v>70774</v>
      </c>
      <c r="F45" s="78">
        <v>988</v>
      </c>
      <c r="G45" s="78">
        <v>1831</v>
      </c>
      <c r="H45" s="78" t="s">
        <v>184</v>
      </c>
      <c r="I45" s="78">
        <v>-1545</v>
      </c>
      <c r="J45" s="78">
        <v>-359</v>
      </c>
      <c r="K45" s="78">
        <v>-18420</v>
      </c>
      <c r="L45" s="78">
        <v>-3011</v>
      </c>
      <c r="M45" s="78">
        <f t="shared" si="1"/>
        <v>-20516</v>
      </c>
      <c r="N45" s="78">
        <f t="shared" si="2"/>
        <v>50258</v>
      </c>
      <c r="AA45" s="78">
        <v>56740</v>
      </c>
      <c r="AB45" s="78">
        <v>44814</v>
      </c>
      <c r="AC45" s="78">
        <v>50258</v>
      </c>
      <c r="AD45" s="78">
        <v>50258</v>
      </c>
      <c r="AE45" s="78">
        <f t="shared" si="3"/>
        <v>988</v>
      </c>
      <c r="AF45" s="78">
        <f t="shared" si="4"/>
        <v>1831</v>
      </c>
      <c r="AG45" s="78" t="s">
        <v>392</v>
      </c>
      <c r="AH45" s="78" t="s">
        <v>392</v>
      </c>
      <c r="AI45" s="78" t="s">
        <v>392</v>
      </c>
      <c r="AJ45" s="78" t="s">
        <v>392</v>
      </c>
      <c r="AK45" s="78">
        <v>-238</v>
      </c>
      <c r="AL45" s="78">
        <v>-653</v>
      </c>
      <c r="AM45" s="78" t="s">
        <v>392</v>
      </c>
      <c r="AN45" s="78">
        <v>-3044</v>
      </c>
      <c r="AO45" s="78">
        <f t="shared" si="5"/>
        <v>-1116</v>
      </c>
      <c r="AP45" s="78" t="s">
        <v>392</v>
      </c>
      <c r="AQ45" s="78" t="s">
        <v>392</v>
      </c>
      <c r="AR45" s="78" t="s">
        <v>392</v>
      </c>
      <c r="AS45" s="78">
        <v>0</v>
      </c>
      <c r="AT45" s="78">
        <v>0</v>
      </c>
      <c r="AU45" s="78">
        <v>0</v>
      </c>
      <c r="AV45" s="78">
        <v>-5008</v>
      </c>
      <c r="AW45" s="78">
        <v>0</v>
      </c>
      <c r="AX45" s="78">
        <v>0</v>
      </c>
      <c r="AY45" s="78">
        <v>0</v>
      </c>
      <c r="BA45" s="78">
        <v>-821</v>
      </c>
      <c r="BB45" s="78">
        <v>-821</v>
      </c>
      <c r="BC45" s="78">
        <v>-821</v>
      </c>
      <c r="BD45" s="78">
        <v>-821</v>
      </c>
      <c r="BE45" s="78">
        <v>-821</v>
      </c>
      <c r="BF45" s="78">
        <v>-903</v>
      </c>
      <c r="BG45" s="78" t="s">
        <v>185</v>
      </c>
      <c r="BH45" s="78" t="s">
        <v>185</v>
      </c>
      <c r="BI45" s="78" t="s">
        <v>185</v>
      </c>
      <c r="BJ45" s="78" t="s">
        <v>185</v>
      </c>
      <c r="BK45" s="78" t="s">
        <v>185</v>
      </c>
      <c r="BL45" s="78" t="s">
        <v>185</v>
      </c>
      <c r="BM45" s="78" t="s">
        <v>185</v>
      </c>
      <c r="BN45" s="78" t="s">
        <v>185</v>
      </c>
      <c r="BO45" s="78" t="s">
        <v>185</v>
      </c>
      <c r="BP45" s="78">
        <v>6</v>
      </c>
      <c r="BQ45" s="78">
        <v>2</v>
      </c>
      <c r="BR45" s="78">
        <v>25</v>
      </c>
      <c r="BS45" s="78">
        <f t="shared" si="6"/>
        <v>33</v>
      </c>
    </row>
    <row r="46" spans="1:71" s="78" customFormat="1">
      <c r="A46" s="133" t="s">
        <v>373</v>
      </c>
      <c r="B46" s="78">
        <v>3.7649040799999999E-4</v>
      </c>
      <c r="C46" s="78">
        <v>3.7649040799999999E-4</v>
      </c>
      <c r="D46" s="78">
        <f t="shared" si="0"/>
        <v>0</v>
      </c>
      <c r="E46" s="78">
        <v>66737</v>
      </c>
      <c r="F46" s="78">
        <v>1187</v>
      </c>
      <c r="G46" s="78">
        <v>2198</v>
      </c>
      <c r="H46" s="78" t="s">
        <v>184</v>
      </c>
      <c r="I46" s="78">
        <v>-1856</v>
      </c>
      <c r="J46" s="78">
        <v>-431</v>
      </c>
      <c r="K46" s="78">
        <v>-4647</v>
      </c>
      <c r="L46" s="78">
        <v>-2839</v>
      </c>
      <c r="M46" s="78">
        <f t="shared" si="1"/>
        <v>-6388</v>
      </c>
      <c r="N46" s="78">
        <f t="shared" si="2"/>
        <v>60349</v>
      </c>
      <c r="AA46" s="78">
        <v>68133</v>
      </c>
      <c r="AB46" s="78">
        <v>53811</v>
      </c>
      <c r="AC46" s="78">
        <v>60349</v>
      </c>
      <c r="AD46" s="78">
        <v>60349</v>
      </c>
      <c r="AE46" s="78">
        <f t="shared" si="3"/>
        <v>1187</v>
      </c>
      <c r="AF46" s="78">
        <f t="shared" si="4"/>
        <v>2198</v>
      </c>
      <c r="AG46" s="78" t="s">
        <v>392</v>
      </c>
      <c r="AH46" s="78" t="s">
        <v>392</v>
      </c>
      <c r="AI46" s="78" t="s">
        <v>392</v>
      </c>
      <c r="AJ46" s="78" t="s">
        <v>392</v>
      </c>
      <c r="AK46" s="78">
        <v>-286</v>
      </c>
      <c r="AL46" s="78">
        <v>-784</v>
      </c>
      <c r="AM46" s="78" t="s">
        <v>392</v>
      </c>
      <c r="AN46" s="78">
        <v>-768</v>
      </c>
      <c r="AO46" s="78">
        <f t="shared" si="5"/>
        <v>1547</v>
      </c>
      <c r="AP46" s="78" t="s">
        <v>392</v>
      </c>
      <c r="AQ46" s="78" t="s">
        <v>392</v>
      </c>
      <c r="AR46" s="78" t="s">
        <v>392</v>
      </c>
      <c r="AS46" s="78">
        <v>0</v>
      </c>
      <c r="AT46" s="78">
        <v>0</v>
      </c>
      <c r="AU46" s="78">
        <v>0</v>
      </c>
      <c r="AV46" s="78">
        <v>-4722</v>
      </c>
      <c r="AW46" s="78">
        <v>0</v>
      </c>
      <c r="AX46" s="78">
        <v>0</v>
      </c>
      <c r="AY46" s="78">
        <v>0</v>
      </c>
      <c r="BA46" s="78">
        <v>-774</v>
      </c>
      <c r="BB46" s="78">
        <v>-774</v>
      </c>
      <c r="BC46" s="78">
        <v>-774</v>
      </c>
      <c r="BD46" s="78">
        <v>-774</v>
      </c>
      <c r="BE46" s="78">
        <v>-774</v>
      </c>
      <c r="BF46" s="78">
        <v>-852</v>
      </c>
      <c r="BG46" s="78" t="s">
        <v>185</v>
      </c>
      <c r="BH46" s="78" t="s">
        <v>185</v>
      </c>
      <c r="BI46" s="78" t="s">
        <v>185</v>
      </c>
      <c r="BJ46" s="78" t="s">
        <v>185</v>
      </c>
      <c r="BK46" s="78" t="s">
        <v>185</v>
      </c>
      <c r="BL46" s="78" t="s">
        <v>185</v>
      </c>
      <c r="BM46" s="78" t="s">
        <v>185</v>
      </c>
      <c r="BN46" s="78" t="s">
        <v>185</v>
      </c>
      <c r="BO46" s="78" t="s">
        <v>185</v>
      </c>
      <c r="BP46" s="78">
        <v>5</v>
      </c>
      <c r="BQ46" s="78">
        <v>1</v>
      </c>
      <c r="BR46" s="78">
        <v>24</v>
      </c>
      <c r="BS46" s="78">
        <f t="shared" si="6"/>
        <v>30</v>
      </c>
    </row>
    <row r="47" spans="1:71" s="78" customFormat="1">
      <c r="A47" s="133" t="s">
        <v>374</v>
      </c>
      <c r="B47" s="78">
        <v>2.6736308100000001E-4</v>
      </c>
      <c r="C47" s="78">
        <v>2.6736308100000001E-4</v>
      </c>
      <c r="D47" s="78">
        <f t="shared" si="0"/>
        <v>0</v>
      </c>
      <c r="E47" s="78">
        <v>47393</v>
      </c>
      <c r="F47" s="78">
        <v>527</v>
      </c>
      <c r="G47" s="78">
        <v>976</v>
      </c>
      <c r="H47" s="78" t="s">
        <v>184</v>
      </c>
      <c r="I47" s="78">
        <v>-825</v>
      </c>
      <c r="J47" s="78">
        <v>-191</v>
      </c>
      <c r="K47" s="78">
        <v>-19064</v>
      </c>
      <c r="L47" s="78">
        <v>-2016</v>
      </c>
      <c r="M47" s="78">
        <f t="shared" si="1"/>
        <v>-20593</v>
      </c>
      <c r="N47" s="78">
        <f t="shared" si="2"/>
        <v>26800</v>
      </c>
      <c r="AA47" s="78">
        <v>30257</v>
      </c>
      <c r="AB47" s="78">
        <v>23897</v>
      </c>
      <c r="AC47" s="78">
        <v>26800</v>
      </c>
      <c r="AD47" s="78">
        <v>26800</v>
      </c>
      <c r="AE47" s="78">
        <f t="shared" si="3"/>
        <v>527</v>
      </c>
      <c r="AF47" s="78">
        <f t="shared" si="4"/>
        <v>976</v>
      </c>
      <c r="AG47" s="78" t="s">
        <v>392</v>
      </c>
      <c r="AH47" s="78" t="s">
        <v>392</v>
      </c>
      <c r="AI47" s="78" t="s">
        <v>392</v>
      </c>
      <c r="AJ47" s="78" t="s">
        <v>392</v>
      </c>
      <c r="AK47" s="78">
        <v>-127</v>
      </c>
      <c r="AL47" s="78">
        <v>-348</v>
      </c>
      <c r="AM47" s="78" t="s">
        <v>392</v>
      </c>
      <c r="AN47" s="78">
        <v>-3150</v>
      </c>
      <c r="AO47" s="78">
        <f t="shared" si="5"/>
        <v>-2122</v>
      </c>
      <c r="AP47" s="78" t="s">
        <v>392</v>
      </c>
      <c r="AQ47" s="78" t="s">
        <v>392</v>
      </c>
      <c r="AR47" s="78" t="s">
        <v>392</v>
      </c>
      <c r="AS47" s="78">
        <v>0</v>
      </c>
      <c r="AT47" s="78">
        <v>0</v>
      </c>
      <c r="AU47" s="78">
        <v>0</v>
      </c>
      <c r="AV47" s="78">
        <v>-3355</v>
      </c>
      <c r="AW47" s="78">
        <v>0</v>
      </c>
      <c r="AX47" s="78">
        <v>0</v>
      </c>
      <c r="AY47" s="78">
        <v>0</v>
      </c>
      <c r="BA47" s="78">
        <v>-550</v>
      </c>
      <c r="BB47" s="78">
        <v>-550</v>
      </c>
      <c r="BC47" s="78">
        <v>-550</v>
      </c>
      <c r="BD47" s="78">
        <v>-550</v>
      </c>
      <c r="BE47" s="78">
        <v>-550</v>
      </c>
      <c r="BF47" s="78">
        <v>-605</v>
      </c>
      <c r="BG47" s="78" t="s">
        <v>185</v>
      </c>
      <c r="BH47" s="78" t="s">
        <v>185</v>
      </c>
      <c r="BI47" s="78" t="s">
        <v>185</v>
      </c>
      <c r="BJ47" s="78" t="s">
        <v>185</v>
      </c>
      <c r="BK47" s="78" t="s">
        <v>185</v>
      </c>
      <c r="BL47" s="78" t="s">
        <v>185</v>
      </c>
      <c r="BM47" s="78" t="s">
        <v>185</v>
      </c>
      <c r="BN47" s="78" t="s">
        <v>185</v>
      </c>
      <c r="BO47" s="78" t="s">
        <v>185</v>
      </c>
      <c r="BP47" s="78">
        <v>2</v>
      </c>
      <c r="BQ47" s="78">
        <v>2</v>
      </c>
      <c r="BR47" s="78">
        <v>24</v>
      </c>
      <c r="BS47" s="78">
        <f t="shared" si="6"/>
        <v>28</v>
      </c>
    </row>
    <row r="48" spans="1:71" s="78" customFormat="1">
      <c r="A48" s="133" t="s">
        <v>375</v>
      </c>
      <c r="B48" s="78">
        <v>2.2437557900000001E-4</v>
      </c>
      <c r="C48" s="78">
        <v>2.2437557900000001E-4</v>
      </c>
      <c r="D48" s="78">
        <f t="shared" si="0"/>
        <v>0</v>
      </c>
      <c r="E48" s="78">
        <v>39773</v>
      </c>
      <c r="F48" s="78">
        <v>522</v>
      </c>
      <c r="G48" s="78">
        <v>966</v>
      </c>
      <c r="H48" s="78" t="s">
        <v>184</v>
      </c>
      <c r="I48" s="78">
        <v>-817</v>
      </c>
      <c r="J48" s="78">
        <v>-189</v>
      </c>
      <c r="K48" s="78">
        <v>-12037</v>
      </c>
      <c r="L48" s="78">
        <v>-1692</v>
      </c>
      <c r="M48" s="78">
        <f t="shared" si="1"/>
        <v>-13247</v>
      </c>
      <c r="N48" s="78">
        <f t="shared" si="2"/>
        <v>26526</v>
      </c>
      <c r="AA48" s="78">
        <v>29947</v>
      </c>
      <c r="AB48" s="78">
        <v>23652</v>
      </c>
      <c r="AC48" s="78">
        <v>26526</v>
      </c>
      <c r="AD48" s="78">
        <v>26526</v>
      </c>
      <c r="AE48" s="78">
        <f t="shared" si="3"/>
        <v>522</v>
      </c>
      <c r="AF48" s="78">
        <f t="shared" si="4"/>
        <v>966</v>
      </c>
      <c r="AG48" s="78" t="s">
        <v>392</v>
      </c>
      <c r="AH48" s="78" t="s">
        <v>392</v>
      </c>
      <c r="AI48" s="78" t="s">
        <v>392</v>
      </c>
      <c r="AJ48" s="78" t="s">
        <v>392</v>
      </c>
      <c r="AK48" s="78">
        <v>-126</v>
      </c>
      <c r="AL48" s="78">
        <v>-345</v>
      </c>
      <c r="AM48" s="78" t="s">
        <v>392</v>
      </c>
      <c r="AN48" s="78">
        <v>-1989</v>
      </c>
      <c r="AO48" s="78">
        <f t="shared" si="5"/>
        <v>-972</v>
      </c>
      <c r="AP48" s="78" t="s">
        <v>392</v>
      </c>
      <c r="AQ48" s="78" t="s">
        <v>392</v>
      </c>
      <c r="AR48" s="78" t="s">
        <v>392</v>
      </c>
      <c r="AS48" s="78">
        <v>0</v>
      </c>
      <c r="AT48" s="78">
        <v>0</v>
      </c>
      <c r="AU48" s="78">
        <v>0</v>
      </c>
      <c r="AV48" s="78">
        <v>-2818</v>
      </c>
      <c r="AW48" s="78">
        <v>0</v>
      </c>
      <c r="AX48" s="78">
        <v>0</v>
      </c>
      <c r="AY48" s="78">
        <v>0</v>
      </c>
      <c r="BA48" s="78">
        <v>-462</v>
      </c>
      <c r="BB48" s="78">
        <v>-462</v>
      </c>
      <c r="BC48" s="78">
        <v>-462</v>
      </c>
      <c r="BD48" s="78">
        <v>-462</v>
      </c>
      <c r="BE48" s="78">
        <v>-462</v>
      </c>
      <c r="BF48" s="78">
        <v>-508</v>
      </c>
      <c r="BG48" s="78" t="s">
        <v>185</v>
      </c>
      <c r="BH48" s="78" t="s">
        <v>185</v>
      </c>
      <c r="BI48" s="78" t="s">
        <v>185</v>
      </c>
      <c r="BJ48" s="78" t="s">
        <v>185</v>
      </c>
      <c r="BK48" s="78" t="s">
        <v>185</v>
      </c>
      <c r="BL48" s="78" t="s">
        <v>185</v>
      </c>
      <c r="BM48" s="78" t="s">
        <v>185</v>
      </c>
      <c r="BN48" s="78" t="s">
        <v>185</v>
      </c>
      <c r="BO48" s="78" t="s">
        <v>185</v>
      </c>
      <c r="BP48" s="78">
        <v>5</v>
      </c>
      <c r="BQ48" s="78">
        <v>2</v>
      </c>
      <c r="BR48" s="78">
        <v>9</v>
      </c>
      <c r="BS48" s="78">
        <f t="shared" si="6"/>
        <v>16</v>
      </c>
    </row>
    <row r="49" spans="1:71" s="78" customFormat="1">
      <c r="A49" s="133" t="s">
        <v>376</v>
      </c>
      <c r="B49" s="78">
        <v>4.29677569E-4</v>
      </c>
      <c r="C49" s="78">
        <v>4.29677569E-4</v>
      </c>
      <c r="D49" s="78">
        <f t="shared" si="0"/>
        <v>0</v>
      </c>
      <c r="E49" s="78">
        <v>76165</v>
      </c>
      <c r="F49" s="78">
        <v>1004</v>
      </c>
      <c r="G49" s="78">
        <v>1860</v>
      </c>
      <c r="H49" s="78" t="s">
        <v>184</v>
      </c>
      <c r="I49" s="78">
        <v>-1570</v>
      </c>
      <c r="J49" s="78">
        <v>-365</v>
      </c>
      <c r="K49" s="78">
        <v>-22785</v>
      </c>
      <c r="L49" s="78">
        <v>-3241</v>
      </c>
      <c r="M49" s="78">
        <f t="shared" si="1"/>
        <v>-25097</v>
      </c>
      <c r="N49" s="78">
        <f t="shared" si="2"/>
        <v>51068</v>
      </c>
      <c r="AA49" s="78">
        <v>57655</v>
      </c>
      <c r="AB49" s="78">
        <v>45536</v>
      </c>
      <c r="AC49" s="78">
        <v>51068</v>
      </c>
      <c r="AD49" s="78">
        <v>51068</v>
      </c>
      <c r="AE49" s="78">
        <f t="shared" si="3"/>
        <v>1004</v>
      </c>
      <c r="AF49" s="78">
        <f t="shared" si="4"/>
        <v>1860</v>
      </c>
      <c r="AG49" s="78" t="s">
        <v>392</v>
      </c>
      <c r="AH49" s="78" t="s">
        <v>392</v>
      </c>
      <c r="AI49" s="78" t="s">
        <v>392</v>
      </c>
      <c r="AJ49" s="78" t="s">
        <v>392</v>
      </c>
      <c r="AK49" s="78">
        <v>-242</v>
      </c>
      <c r="AL49" s="78">
        <v>-664</v>
      </c>
      <c r="AM49" s="78" t="s">
        <v>392</v>
      </c>
      <c r="AN49" s="78">
        <v>-3765</v>
      </c>
      <c r="AO49" s="78">
        <f t="shared" si="5"/>
        <v>-1807</v>
      </c>
      <c r="AP49" s="78" t="s">
        <v>392</v>
      </c>
      <c r="AQ49" s="78" t="s">
        <v>392</v>
      </c>
      <c r="AR49" s="78" t="s">
        <v>392</v>
      </c>
      <c r="AS49" s="78">
        <v>0</v>
      </c>
      <c r="AT49" s="78">
        <v>0</v>
      </c>
      <c r="AU49" s="78">
        <v>0</v>
      </c>
      <c r="AV49" s="78">
        <v>-5392</v>
      </c>
      <c r="AW49" s="78">
        <v>0</v>
      </c>
      <c r="AX49" s="78">
        <v>0</v>
      </c>
      <c r="AY49" s="78">
        <v>0</v>
      </c>
      <c r="BA49" s="78">
        <v>-884</v>
      </c>
      <c r="BB49" s="78">
        <v>-884</v>
      </c>
      <c r="BC49" s="78">
        <v>-884</v>
      </c>
      <c r="BD49" s="78">
        <v>-884</v>
      </c>
      <c r="BE49" s="78">
        <v>-884</v>
      </c>
      <c r="BF49" s="78">
        <v>-972</v>
      </c>
      <c r="BG49" s="78" t="s">
        <v>185</v>
      </c>
      <c r="BH49" s="78" t="s">
        <v>185</v>
      </c>
      <c r="BI49" s="78" t="s">
        <v>185</v>
      </c>
      <c r="BJ49" s="78" t="s">
        <v>185</v>
      </c>
      <c r="BK49" s="78" t="s">
        <v>185</v>
      </c>
      <c r="BL49" s="78" t="s">
        <v>185</v>
      </c>
      <c r="BM49" s="78" t="s">
        <v>185</v>
      </c>
      <c r="BN49" s="78" t="s">
        <v>185</v>
      </c>
      <c r="BO49" s="78" t="s">
        <v>185</v>
      </c>
      <c r="BP49" s="78">
        <v>6</v>
      </c>
      <c r="BQ49" s="78">
        <v>2</v>
      </c>
      <c r="BR49" s="78">
        <v>32</v>
      </c>
      <c r="BS49" s="78">
        <f t="shared" si="6"/>
        <v>40</v>
      </c>
    </row>
    <row r="50" spans="1:71" s="78" customFormat="1">
      <c r="A50" s="133" t="s">
        <v>377</v>
      </c>
      <c r="B50" s="78">
        <v>1.9003070900000001E-4</v>
      </c>
      <c r="C50" s="78">
        <v>1.9003070900000001E-4</v>
      </c>
      <c r="D50" s="78">
        <f t="shared" si="0"/>
        <v>0</v>
      </c>
      <c r="E50" s="78">
        <v>33685</v>
      </c>
      <c r="F50" s="78">
        <v>637</v>
      </c>
      <c r="G50" s="78">
        <v>1179</v>
      </c>
      <c r="H50" s="78" t="s">
        <v>184</v>
      </c>
      <c r="I50" s="78">
        <v>-996</v>
      </c>
      <c r="J50" s="78">
        <v>-231</v>
      </c>
      <c r="K50" s="78">
        <v>-467</v>
      </c>
      <c r="L50" s="78">
        <v>-1433</v>
      </c>
      <c r="M50" s="78">
        <f t="shared" si="1"/>
        <v>-1311</v>
      </c>
      <c r="N50" s="78">
        <f t="shared" si="2"/>
        <v>32374</v>
      </c>
      <c r="AA50" s="78">
        <v>36550</v>
      </c>
      <c r="AB50" s="78">
        <v>28867</v>
      </c>
      <c r="AC50" s="78">
        <v>32374</v>
      </c>
      <c r="AD50" s="78">
        <v>32374</v>
      </c>
      <c r="AE50" s="78">
        <f t="shared" si="3"/>
        <v>637</v>
      </c>
      <c r="AF50" s="78">
        <f t="shared" si="4"/>
        <v>1179</v>
      </c>
      <c r="AG50" s="78" t="s">
        <v>392</v>
      </c>
      <c r="AH50" s="78" t="s">
        <v>392</v>
      </c>
      <c r="AI50" s="78" t="s">
        <v>392</v>
      </c>
      <c r="AJ50" s="78" t="s">
        <v>392</v>
      </c>
      <c r="AK50" s="78">
        <v>-153</v>
      </c>
      <c r="AL50" s="78">
        <v>-421</v>
      </c>
      <c r="AM50" s="78" t="s">
        <v>392</v>
      </c>
      <c r="AN50" s="78">
        <v>-78</v>
      </c>
      <c r="AO50" s="78">
        <f t="shared" si="5"/>
        <v>1164</v>
      </c>
      <c r="AP50" s="78" t="s">
        <v>392</v>
      </c>
      <c r="AQ50" s="78" t="s">
        <v>392</v>
      </c>
      <c r="AR50" s="78" t="s">
        <v>392</v>
      </c>
      <c r="AS50" s="78">
        <v>0</v>
      </c>
      <c r="AT50" s="78">
        <v>0</v>
      </c>
      <c r="AU50" s="78">
        <v>0</v>
      </c>
      <c r="AV50" s="78">
        <v>-2385</v>
      </c>
      <c r="AW50" s="78">
        <v>0</v>
      </c>
      <c r="AX50" s="78">
        <v>0</v>
      </c>
      <c r="AY50" s="78">
        <v>0</v>
      </c>
      <c r="BA50" s="78">
        <v>-391</v>
      </c>
      <c r="BB50" s="78">
        <v>-391</v>
      </c>
      <c r="BC50" s="78">
        <v>-391</v>
      </c>
      <c r="BD50" s="78">
        <v>-391</v>
      </c>
      <c r="BE50" s="78">
        <v>-391</v>
      </c>
      <c r="BF50" s="78">
        <v>-430</v>
      </c>
      <c r="BG50" s="78" t="s">
        <v>185</v>
      </c>
      <c r="BH50" s="78" t="s">
        <v>185</v>
      </c>
      <c r="BI50" s="78" t="s">
        <v>185</v>
      </c>
      <c r="BJ50" s="78" t="s">
        <v>185</v>
      </c>
      <c r="BK50" s="78" t="s">
        <v>185</v>
      </c>
      <c r="BL50" s="78" t="s">
        <v>185</v>
      </c>
      <c r="BM50" s="78" t="s">
        <v>185</v>
      </c>
      <c r="BN50" s="78" t="s">
        <v>185</v>
      </c>
      <c r="BO50" s="78" t="s">
        <v>185</v>
      </c>
      <c r="BP50" s="78">
        <v>2</v>
      </c>
      <c r="BQ50" s="78">
        <v>1</v>
      </c>
      <c r="BR50" s="78">
        <v>15</v>
      </c>
      <c r="BS50" s="78">
        <f t="shared" si="6"/>
        <v>18</v>
      </c>
    </row>
    <row r="51" spans="1:71" s="78" customFormat="1">
      <c r="A51" s="133" t="s">
        <v>378</v>
      </c>
      <c r="B51" s="78">
        <v>0.17666644717800001</v>
      </c>
      <c r="C51" s="78">
        <v>0.17666644717800001</v>
      </c>
      <c r="D51" s="78">
        <f t="shared" si="0"/>
        <v>0</v>
      </c>
      <c r="E51" s="78">
        <v>31316040</v>
      </c>
      <c r="F51" s="78">
        <v>645759</v>
      </c>
      <c r="G51" s="78">
        <v>1196221</v>
      </c>
      <c r="H51" s="78" t="s">
        <v>184</v>
      </c>
      <c r="I51" s="78">
        <v>-1010077</v>
      </c>
      <c r="J51" s="78">
        <v>-234529</v>
      </c>
      <c r="K51" s="78">
        <v>2255976</v>
      </c>
      <c r="L51" s="78">
        <v>-1332400</v>
      </c>
      <c r="M51" s="78">
        <f t="shared" si="1"/>
        <v>1520950</v>
      </c>
      <c r="N51" s="78">
        <f t="shared" si="2"/>
        <v>32836990</v>
      </c>
      <c r="AA51" s="78">
        <v>37072372</v>
      </c>
      <c r="AB51" s="78">
        <v>29279732</v>
      </c>
      <c r="AC51" s="78">
        <v>32836990</v>
      </c>
      <c r="AD51" s="78">
        <v>32836990</v>
      </c>
      <c r="AE51" s="78">
        <f t="shared" si="3"/>
        <v>645759</v>
      </c>
      <c r="AF51" s="78">
        <f t="shared" si="4"/>
        <v>1196221</v>
      </c>
      <c r="AG51" s="78" t="s">
        <v>392</v>
      </c>
      <c r="AH51" s="78" t="s">
        <v>392</v>
      </c>
      <c r="AI51" s="78" t="s">
        <v>392</v>
      </c>
      <c r="AJ51" s="78" t="s">
        <v>392</v>
      </c>
      <c r="AK51" s="78">
        <v>-155396</v>
      </c>
      <c r="AL51" s="78">
        <v>-426851</v>
      </c>
      <c r="AM51" s="78" t="s">
        <v>392</v>
      </c>
      <c r="AN51" s="78">
        <v>372735</v>
      </c>
      <c r="AO51" s="78">
        <f t="shared" si="5"/>
        <v>1632468</v>
      </c>
      <c r="AP51" s="78" t="s">
        <v>392</v>
      </c>
      <c r="AQ51" s="78" t="s">
        <v>392</v>
      </c>
      <c r="AR51" s="78" t="s">
        <v>392</v>
      </c>
      <c r="AS51" s="78">
        <v>0</v>
      </c>
      <c r="AT51" s="78">
        <v>0</v>
      </c>
      <c r="AU51" s="78">
        <v>0</v>
      </c>
      <c r="AV51" s="78">
        <v>-2216899</v>
      </c>
      <c r="AW51" s="78">
        <v>0</v>
      </c>
      <c r="AX51" s="78">
        <v>0</v>
      </c>
      <c r="AY51" s="78">
        <v>0</v>
      </c>
      <c r="BA51" s="78">
        <v>-363426</v>
      </c>
      <c r="BB51" s="78">
        <v>-363426</v>
      </c>
      <c r="BC51" s="78">
        <v>-363426</v>
      </c>
      <c r="BD51" s="78">
        <v>-363426</v>
      </c>
      <c r="BE51" s="78">
        <v>-363426</v>
      </c>
      <c r="BF51" s="78">
        <v>-399769</v>
      </c>
      <c r="BG51" s="78" t="s">
        <v>185</v>
      </c>
      <c r="BH51" s="78" t="s">
        <v>185</v>
      </c>
      <c r="BI51" s="78" t="s">
        <v>185</v>
      </c>
      <c r="BJ51" s="78" t="s">
        <v>185</v>
      </c>
      <c r="BK51" s="78" t="s">
        <v>185</v>
      </c>
      <c r="BL51" s="78" t="s">
        <v>185</v>
      </c>
      <c r="BM51" s="78" t="s">
        <v>185</v>
      </c>
      <c r="BN51" s="78" t="s">
        <v>185</v>
      </c>
      <c r="BO51" s="78" t="s">
        <v>185</v>
      </c>
      <c r="BP51" s="78">
        <v>3143</v>
      </c>
      <c r="BQ51" s="78">
        <v>1081</v>
      </c>
      <c r="BR51" s="78">
        <v>10087</v>
      </c>
      <c r="BS51" s="78">
        <f t="shared" si="6"/>
        <v>14311</v>
      </c>
    </row>
    <row r="52" spans="1:71" s="78" customFormat="1">
      <c r="A52" s="133" t="s">
        <v>337</v>
      </c>
      <c r="B52" s="78">
        <v>2.7819491575999999E-2</v>
      </c>
      <c r="C52" s="78">
        <v>2.7819491575999999E-2</v>
      </c>
      <c r="D52" s="78">
        <f t="shared" si="0"/>
        <v>0</v>
      </c>
      <c r="E52" s="78">
        <v>4931306</v>
      </c>
      <c r="F52" s="78">
        <v>104651</v>
      </c>
      <c r="G52" s="78">
        <v>193859</v>
      </c>
      <c r="H52" s="78" t="s">
        <v>184</v>
      </c>
      <c r="I52" s="78">
        <v>-163692</v>
      </c>
      <c r="J52" s="78">
        <v>-38008</v>
      </c>
      <c r="K52" s="78">
        <v>503245</v>
      </c>
      <c r="L52" s="78">
        <v>-209812</v>
      </c>
      <c r="M52" s="78">
        <f t="shared" si="1"/>
        <v>390243</v>
      </c>
      <c r="N52" s="78">
        <f t="shared" si="2"/>
        <v>5321549</v>
      </c>
      <c r="AA52" s="78">
        <v>6007933</v>
      </c>
      <c r="AB52" s="78">
        <v>4745061</v>
      </c>
      <c r="AC52" s="78">
        <v>5321549</v>
      </c>
      <c r="AD52" s="78">
        <v>5321549</v>
      </c>
      <c r="AE52" s="78">
        <f t="shared" si="3"/>
        <v>104651</v>
      </c>
      <c r="AF52" s="78">
        <f t="shared" si="4"/>
        <v>193859</v>
      </c>
      <c r="AG52" s="78" t="s">
        <v>392</v>
      </c>
      <c r="AH52" s="78" t="s">
        <v>392</v>
      </c>
      <c r="AI52" s="78" t="s">
        <v>392</v>
      </c>
      <c r="AJ52" s="78" t="s">
        <v>392</v>
      </c>
      <c r="AK52" s="78">
        <v>-25183</v>
      </c>
      <c r="AL52" s="78">
        <v>-69175</v>
      </c>
      <c r="AM52" s="78" t="s">
        <v>392</v>
      </c>
      <c r="AN52" s="78">
        <v>83147</v>
      </c>
      <c r="AO52" s="78">
        <f t="shared" si="5"/>
        <v>287299</v>
      </c>
      <c r="AP52" s="78" t="s">
        <v>392</v>
      </c>
      <c r="AQ52" s="78" t="s">
        <v>392</v>
      </c>
      <c r="AR52" s="78" t="s">
        <v>392</v>
      </c>
      <c r="AS52" s="78">
        <v>0</v>
      </c>
      <c r="AT52" s="78">
        <v>0</v>
      </c>
      <c r="AU52" s="78">
        <v>0</v>
      </c>
      <c r="AV52" s="78">
        <v>-349091</v>
      </c>
      <c r="AW52" s="78">
        <v>0</v>
      </c>
      <c r="AX52" s="78">
        <v>0</v>
      </c>
      <c r="AY52" s="78">
        <v>0</v>
      </c>
      <c r="BA52" s="78">
        <v>-57228</v>
      </c>
      <c r="BB52" s="78">
        <v>-57228</v>
      </c>
      <c r="BC52" s="78">
        <v>-57228</v>
      </c>
      <c r="BD52" s="78">
        <v>-57228</v>
      </c>
      <c r="BE52" s="78">
        <v>-57228</v>
      </c>
      <c r="BF52" s="78">
        <v>-62951</v>
      </c>
      <c r="BG52" s="78" t="s">
        <v>185</v>
      </c>
      <c r="BH52" s="78" t="s">
        <v>185</v>
      </c>
      <c r="BI52" s="78" t="s">
        <v>185</v>
      </c>
      <c r="BJ52" s="78" t="s">
        <v>185</v>
      </c>
      <c r="BK52" s="78" t="s">
        <v>185</v>
      </c>
      <c r="BL52" s="78" t="s">
        <v>185</v>
      </c>
      <c r="BM52" s="78" t="s">
        <v>185</v>
      </c>
      <c r="BN52" s="78" t="s">
        <v>185</v>
      </c>
      <c r="BO52" s="78" t="s">
        <v>185</v>
      </c>
      <c r="BP52" s="78">
        <v>522</v>
      </c>
      <c r="BQ52" s="78">
        <v>109</v>
      </c>
      <c r="BR52" s="78">
        <v>2022</v>
      </c>
      <c r="BS52" s="78">
        <f t="shared" si="6"/>
        <v>2653</v>
      </c>
    </row>
    <row r="53" spans="1:71" s="78" customFormat="1">
      <c r="A53" s="133" t="s">
        <v>349</v>
      </c>
      <c r="B53" s="78">
        <v>4.9482507200000001E-3</v>
      </c>
      <c r="C53" s="78">
        <v>4.9482507200000001E-3</v>
      </c>
      <c r="D53" s="78">
        <f t="shared" si="0"/>
        <v>0</v>
      </c>
      <c r="E53" s="78">
        <v>877131</v>
      </c>
      <c r="F53" s="78">
        <v>17827</v>
      </c>
      <c r="G53" s="78">
        <v>33024</v>
      </c>
      <c r="H53" s="78" t="s">
        <v>184</v>
      </c>
      <c r="I53" s="78">
        <v>-27884</v>
      </c>
      <c r="J53" s="78">
        <v>-6475</v>
      </c>
      <c r="K53" s="78">
        <v>50228</v>
      </c>
      <c r="L53" s="78">
        <v>-37319</v>
      </c>
      <c r="M53" s="78">
        <f t="shared" si="1"/>
        <v>29401</v>
      </c>
      <c r="N53" s="78">
        <f t="shared" si="2"/>
        <v>906532</v>
      </c>
      <c r="AA53" s="78">
        <v>1023458</v>
      </c>
      <c r="AB53" s="78">
        <v>808327</v>
      </c>
      <c r="AC53" s="78">
        <v>906532</v>
      </c>
      <c r="AD53" s="78">
        <v>906532</v>
      </c>
      <c r="AE53" s="78">
        <f t="shared" si="3"/>
        <v>17827</v>
      </c>
      <c r="AF53" s="78">
        <f t="shared" si="4"/>
        <v>33024</v>
      </c>
      <c r="AG53" s="78" t="s">
        <v>392</v>
      </c>
      <c r="AH53" s="78" t="s">
        <v>392</v>
      </c>
      <c r="AI53" s="78" t="s">
        <v>392</v>
      </c>
      <c r="AJ53" s="78" t="s">
        <v>392</v>
      </c>
      <c r="AK53" s="78">
        <v>-4290</v>
      </c>
      <c r="AL53" s="78">
        <v>-11784</v>
      </c>
      <c r="AM53" s="78" t="s">
        <v>392</v>
      </c>
      <c r="AN53" s="78">
        <v>8299</v>
      </c>
      <c r="AO53" s="78">
        <f t="shared" si="5"/>
        <v>43076</v>
      </c>
      <c r="AP53" s="78" t="s">
        <v>392</v>
      </c>
      <c r="AQ53" s="78" t="s">
        <v>392</v>
      </c>
      <c r="AR53" s="78" t="s">
        <v>392</v>
      </c>
      <c r="AS53" s="78">
        <v>0</v>
      </c>
      <c r="AT53" s="78">
        <v>0</v>
      </c>
      <c r="AU53" s="78">
        <v>0</v>
      </c>
      <c r="AV53" s="78">
        <v>-62092</v>
      </c>
      <c r="AW53" s="78">
        <v>0</v>
      </c>
      <c r="AX53" s="78">
        <v>0</v>
      </c>
      <c r="AY53" s="78">
        <v>0</v>
      </c>
      <c r="BA53" s="78">
        <v>-10179</v>
      </c>
      <c r="BB53" s="78">
        <v>-10179</v>
      </c>
      <c r="BC53" s="78">
        <v>-10179</v>
      </c>
      <c r="BD53" s="78">
        <v>-10179</v>
      </c>
      <c r="BE53" s="78">
        <v>-10179</v>
      </c>
      <c r="BF53" s="78">
        <v>-11197</v>
      </c>
      <c r="BG53" s="78" t="s">
        <v>185</v>
      </c>
      <c r="BH53" s="78" t="s">
        <v>185</v>
      </c>
      <c r="BI53" s="78" t="s">
        <v>185</v>
      </c>
      <c r="BJ53" s="78" t="s">
        <v>185</v>
      </c>
      <c r="BK53" s="78" t="s">
        <v>185</v>
      </c>
      <c r="BL53" s="78" t="s">
        <v>185</v>
      </c>
      <c r="BM53" s="78" t="s">
        <v>185</v>
      </c>
      <c r="BN53" s="78" t="s">
        <v>185</v>
      </c>
      <c r="BO53" s="78" t="s">
        <v>185</v>
      </c>
      <c r="BP53" s="78">
        <v>76</v>
      </c>
      <c r="BQ53" s="78">
        <v>21</v>
      </c>
      <c r="BR53" s="78">
        <v>370</v>
      </c>
      <c r="BS53" s="78">
        <f t="shared" si="6"/>
        <v>467</v>
      </c>
    </row>
    <row r="54" spans="1:71" s="133" customFormat="1">
      <c r="A54" s="133" t="s">
        <v>350</v>
      </c>
      <c r="B54" s="133">
        <v>6.2164610040000004E-3</v>
      </c>
      <c r="C54" s="133">
        <v>6.2164610040000004E-3</v>
      </c>
      <c r="D54" s="78">
        <f t="shared" si="0"/>
        <v>0</v>
      </c>
      <c r="E54" s="78">
        <v>1101935</v>
      </c>
      <c r="F54" s="133">
        <v>20890</v>
      </c>
      <c r="G54" s="133">
        <v>38697</v>
      </c>
      <c r="H54" s="133" t="s">
        <v>184</v>
      </c>
      <c r="I54" s="133">
        <v>-32675</v>
      </c>
      <c r="J54" s="133">
        <v>-7587</v>
      </c>
      <c r="K54" s="133">
        <v>-12107</v>
      </c>
      <c r="L54" s="133">
        <v>-46884</v>
      </c>
      <c r="M54" s="78">
        <f t="shared" si="1"/>
        <v>-39666</v>
      </c>
      <c r="N54" s="78">
        <f t="shared" si="2"/>
        <v>1062269</v>
      </c>
      <c r="AA54" s="133">
        <v>1199283</v>
      </c>
      <c r="AB54" s="133">
        <v>947193</v>
      </c>
      <c r="AC54" s="133">
        <v>1062269</v>
      </c>
      <c r="AD54" s="133">
        <v>1062269</v>
      </c>
      <c r="AE54" s="78">
        <f t="shared" si="3"/>
        <v>20890</v>
      </c>
      <c r="AF54" s="78">
        <f t="shared" si="4"/>
        <v>38697</v>
      </c>
      <c r="AG54" s="78" t="s">
        <v>392</v>
      </c>
      <c r="AH54" s="78" t="s">
        <v>392</v>
      </c>
      <c r="AI54" s="78" t="s">
        <v>392</v>
      </c>
      <c r="AJ54" s="78" t="s">
        <v>392</v>
      </c>
      <c r="AK54" s="78">
        <v>-5027</v>
      </c>
      <c r="AL54" s="133">
        <v>-13808</v>
      </c>
      <c r="AM54" s="78" t="s">
        <v>392</v>
      </c>
      <c r="AN54" s="78">
        <v>-2001</v>
      </c>
      <c r="AO54" s="78">
        <f t="shared" si="5"/>
        <v>38751</v>
      </c>
      <c r="AP54" s="78" t="s">
        <v>392</v>
      </c>
      <c r="AQ54" s="78" t="s">
        <v>392</v>
      </c>
      <c r="AR54" s="78" t="s">
        <v>392</v>
      </c>
      <c r="AS54" s="78">
        <v>0</v>
      </c>
      <c r="AT54" s="78">
        <v>0</v>
      </c>
      <c r="AU54" s="78">
        <v>0</v>
      </c>
      <c r="AV54" s="133">
        <v>-78007</v>
      </c>
      <c r="AW54" s="78">
        <v>0</v>
      </c>
      <c r="AX54" s="78">
        <v>0</v>
      </c>
      <c r="AY54" s="78">
        <v>0</v>
      </c>
      <c r="BA54" s="133">
        <v>-12788</v>
      </c>
      <c r="BB54" s="133">
        <v>-12788</v>
      </c>
      <c r="BC54" s="133">
        <v>-12788</v>
      </c>
      <c r="BD54" s="133">
        <v>-12788</v>
      </c>
      <c r="BE54" s="133">
        <v>-12788</v>
      </c>
      <c r="BF54" s="133">
        <v>-14067</v>
      </c>
      <c r="BG54" s="78" t="s">
        <v>185</v>
      </c>
      <c r="BH54" s="78" t="s">
        <v>185</v>
      </c>
      <c r="BI54" s="78" t="s">
        <v>185</v>
      </c>
      <c r="BJ54" s="78" t="s">
        <v>185</v>
      </c>
      <c r="BK54" s="78" t="s">
        <v>185</v>
      </c>
      <c r="BL54" s="78" t="s">
        <v>185</v>
      </c>
      <c r="BM54" s="78" t="s">
        <v>185</v>
      </c>
      <c r="BN54" s="78" t="s">
        <v>185</v>
      </c>
      <c r="BO54" s="78" t="s">
        <v>185</v>
      </c>
      <c r="BP54" s="133">
        <v>101</v>
      </c>
      <c r="BQ54" s="133">
        <v>28</v>
      </c>
      <c r="BR54" s="133">
        <v>387</v>
      </c>
      <c r="BS54" s="78">
        <f t="shared" si="6"/>
        <v>516</v>
      </c>
    </row>
    <row r="55" spans="1:71" s="203" customFormat="1">
      <c r="A55" s="110"/>
      <c r="B55" s="159"/>
      <c r="E55" s="133">
        <f>SUM(E4:E54)</f>
        <v>66884180</v>
      </c>
      <c r="F55" s="133">
        <f t="shared" ref="F55:BS55" si="7">SUM(F4:F54)</f>
        <v>1353407</v>
      </c>
      <c r="G55" s="133">
        <f t="shared" si="7"/>
        <v>2507080</v>
      </c>
      <c r="H55" s="133">
        <f t="shared" si="7"/>
        <v>0</v>
      </c>
      <c r="I55" s="133">
        <f t="shared" si="7"/>
        <v>-2116945</v>
      </c>
      <c r="J55" s="133">
        <f t="shared" si="7"/>
        <v>-491539</v>
      </c>
      <c r="K55" s="133">
        <f t="shared" si="7"/>
        <v>3530496</v>
      </c>
      <c r="L55" s="133">
        <f t="shared" si="7"/>
        <v>-2845711</v>
      </c>
      <c r="M55" s="133">
        <f t="shared" si="7"/>
        <v>1936788</v>
      </c>
      <c r="N55" s="133">
        <f t="shared" si="7"/>
        <v>68820968</v>
      </c>
      <c r="O55" s="133">
        <f t="shared" si="7"/>
        <v>0</v>
      </c>
      <c r="P55" s="133">
        <f t="shared" si="7"/>
        <v>0</v>
      </c>
      <c r="Q55" s="133">
        <f t="shared" si="7"/>
        <v>0</v>
      </c>
      <c r="R55" s="133">
        <f t="shared" si="7"/>
        <v>0</v>
      </c>
      <c r="S55" s="133">
        <f t="shared" si="7"/>
        <v>0</v>
      </c>
      <c r="T55" s="133">
        <f t="shared" si="7"/>
        <v>0</v>
      </c>
      <c r="U55" s="133">
        <f t="shared" si="7"/>
        <v>0</v>
      </c>
      <c r="V55" s="133">
        <f t="shared" si="7"/>
        <v>0</v>
      </c>
      <c r="W55" s="133">
        <f t="shared" si="7"/>
        <v>0</v>
      </c>
      <c r="X55" s="133">
        <f t="shared" si="7"/>
        <v>0</v>
      </c>
      <c r="Y55" s="133">
        <f t="shared" si="7"/>
        <v>0</v>
      </c>
      <c r="Z55" s="133">
        <f t="shared" si="7"/>
        <v>0</v>
      </c>
      <c r="AA55" s="133">
        <f t="shared" si="7"/>
        <v>77697637</v>
      </c>
      <c r="AB55" s="133">
        <f t="shared" si="7"/>
        <v>61365536</v>
      </c>
      <c r="AC55" s="133">
        <f t="shared" si="7"/>
        <v>68820968</v>
      </c>
      <c r="AD55" s="133">
        <f t="shared" si="7"/>
        <v>68820968</v>
      </c>
      <c r="AE55" s="133">
        <f t="shared" si="7"/>
        <v>1353407</v>
      </c>
      <c r="AF55" s="133">
        <f t="shared" si="7"/>
        <v>2507080</v>
      </c>
      <c r="AG55" s="133">
        <f t="shared" si="7"/>
        <v>0</v>
      </c>
      <c r="AH55" s="133">
        <f t="shared" si="7"/>
        <v>0</v>
      </c>
      <c r="AI55" s="133">
        <f t="shared" si="7"/>
        <v>0</v>
      </c>
      <c r="AJ55" s="133">
        <f t="shared" si="7"/>
        <v>0</v>
      </c>
      <c r="AK55" s="133">
        <f t="shared" si="7"/>
        <v>-325687</v>
      </c>
      <c r="AL55" s="133">
        <f t="shared" si="7"/>
        <v>-894610</v>
      </c>
      <c r="AM55" s="133">
        <f t="shared" si="7"/>
        <v>0</v>
      </c>
      <c r="AN55" s="133"/>
      <c r="AO55" s="133">
        <f t="shared" si="7"/>
        <v>3223496</v>
      </c>
      <c r="AP55" s="133">
        <f t="shared" si="7"/>
        <v>0</v>
      </c>
      <c r="AQ55" s="133">
        <f t="shared" si="7"/>
        <v>0</v>
      </c>
      <c r="AR55" s="133">
        <f t="shared" si="7"/>
        <v>0</v>
      </c>
      <c r="AS55" s="133">
        <f t="shared" si="7"/>
        <v>0</v>
      </c>
      <c r="AT55" s="133">
        <f t="shared" si="7"/>
        <v>0</v>
      </c>
      <c r="AU55" s="133">
        <f t="shared" si="7"/>
        <v>0</v>
      </c>
      <c r="AV55" s="133">
        <f t="shared" si="7"/>
        <v>-4734795</v>
      </c>
      <c r="AW55" s="133">
        <f t="shared" si="7"/>
        <v>0</v>
      </c>
      <c r="AX55" s="133">
        <f t="shared" si="7"/>
        <v>0</v>
      </c>
      <c r="AY55" s="133">
        <f t="shared" si="7"/>
        <v>0</v>
      </c>
      <c r="AZ55" s="133">
        <f t="shared" si="7"/>
        <v>0</v>
      </c>
      <c r="BA55" s="133">
        <f t="shared" si="7"/>
        <v>-776196</v>
      </c>
      <c r="BB55" s="133">
        <f t="shared" si="7"/>
        <v>-776196</v>
      </c>
      <c r="BC55" s="133">
        <f t="shared" si="7"/>
        <v>-776196</v>
      </c>
      <c r="BD55" s="133">
        <f t="shared" si="7"/>
        <v>-776196</v>
      </c>
      <c r="BE55" s="133">
        <f t="shared" si="7"/>
        <v>-776196</v>
      </c>
      <c r="BF55" s="133">
        <f>SUM(BF4:BF54)</f>
        <v>-853815</v>
      </c>
      <c r="BG55" s="133">
        <f t="shared" si="7"/>
        <v>0</v>
      </c>
      <c r="BH55" s="133">
        <f t="shared" si="7"/>
        <v>0</v>
      </c>
      <c r="BI55" s="133">
        <f t="shared" si="7"/>
        <v>0</v>
      </c>
      <c r="BJ55" s="133">
        <f t="shared" si="7"/>
        <v>0</v>
      </c>
      <c r="BK55" s="133">
        <f t="shared" si="7"/>
        <v>0</v>
      </c>
      <c r="BL55" s="133">
        <f t="shared" si="7"/>
        <v>0</v>
      </c>
      <c r="BM55" s="133">
        <f t="shared" si="7"/>
        <v>0</v>
      </c>
      <c r="BN55" s="133">
        <f t="shared" si="7"/>
        <v>0</v>
      </c>
      <c r="BO55" s="133">
        <f t="shared" si="7"/>
        <v>0</v>
      </c>
      <c r="BP55" s="133">
        <f t="shared" si="7"/>
        <v>6551</v>
      </c>
      <c r="BQ55" s="133">
        <f t="shared" si="7"/>
        <v>1914</v>
      </c>
      <c r="BR55" s="133">
        <f t="shared" si="7"/>
        <v>24049</v>
      </c>
      <c r="BS55" s="133">
        <f t="shared" si="7"/>
        <v>32514</v>
      </c>
    </row>
  </sheetData>
  <mergeCells count="11">
    <mergeCell ref="AE1:AO1"/>
    <mergeCell ref="B1:D1"/>
    <mergeCell ref="E1:N1"/>
    <mergeCell ref="O1:V1"/>
    <mergeCell ref="W1:Y1"/>
    <mergeCell ref="AA1:AD1"/>
    <mergeCell ref="AP1:AR1"/>
    <mergeCell ref="AS1:AZ1"/>
    <mergeCell ref="BA1:BF1"/>
    <mergeCell ref="BG1:BL1"/>
    <mergeCell ref="BM1:BO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9"/>
  <sheetViews>
    <sheetView workbookViewId="0">
      <selection activeCell="B25" sqref="B25"/>
    </sheetView>
  </sheetViews>
  <sheetFormatPr defaultColWidth="7.140625" defaultRowHeight="12.75"/>
  <cols>
    <col min="1" max="1" width="40.42578125" style="116" customWidth="1"/>
    <col min="2" max="2" width="18.5703125" style="114" customWidth="1"/>
    <col min="3" max="16384" width="7.140625" style="116"/>
  </cols>
  <sheetData>
    <row r="1" spans="1:2" s="153" customFormat="1">
      <c r="A1" s="153" t="s">
        <v>188</v>
      </c>
      <c r="B1" s="154"/>
    </row>
    <row r="2" spans="1:2" s="157" customFormat="1">
      <c r="A2" s="155"/>
      <c r="B2" s="156" t="s">
        <v>114</v>
      </c>
    </row>
    <row r="3" spans="1:2" s="157" customFormat="1" ht="6.75" customHeight="1">
      <c r="A3" s="155"/>
      <c r="B3" s="158"/>
    </row>
    <row r="4" spans="1:2">
      <c r="A4" s="110" t="s">
        <v>332</v>
      </c>
      <c r="B4" s="114">
        <v>5159622.4400000004</v>
      </c>
    </row>
    <row r="5" spans="1:2">
      <c r="A5" s="110" t="s">
        <v>333</v>
      </c>
      <c r="B5" s="114">
        <v>13234901.65</v>
      </c>
    </row>
    <row r="6" spans="1:2">
      <c r="A6" s="110" t="s">
        <v>334</v>
      </c>
      <c r="B6" s="114">
        <v>13317885.07</v>
      </c>
    </row>
    <row r="7" spans="1:2">
      <c r="A7" s="110" t="s">
        <v>335</v>
      </c>
      <c r="B7" s="114">
        <v>7240957.4199999999</v>
      </c>
    </row>
    <row r="8" spans="1:2">
      <c r="A8" s="110" t="s">
        <v>336</v>
      </c>
      <c r="B8" s="114">
        <v>7599258.3300000001</v>
      </c>
    </row>
    <row r="9" spans="1:2">
      <c r="A9" s="110" t="s">
        <v>337</v>
      </c>
      <c r="B9" s="114">
        <v>17012538.949999999</v>
      </c>
    </row>
    <row r="10" spans="1:2">
      <c r="A10" s="110" t="s">
        <v>338</v>
      </c>
      <c r="B10" s="114">
        <v>3047689.65</v>
      </c>
    </row>
    <row r="11" spans="1:2">
      <c r="A11" s="110" t="s">
        <v>339</v>
      </c>
      <c r="B11" s="114">
        <v>1718038</v>
      </c>
    </row>
    <row r="12" spans="1:2">
      <c r="A12" s="110" t="s">
        <v>340</v>
      </c>
      <c r="B12" s="114">
        <v>1702707.56</v>
      </c>
    </row>
    <row r="13" spans="1:2">
      <c r="A13" s="110" t="s">
        <v>341</v>
      </c>
      <c r="B13" s="114">
        <v>1220316.48</v>
      </c>
    </row>
    <row r="14" spans="1:2">
      <c r="A14" s="110" t="s">
        <v>342</v>
      </c>
      <c r="B14" s="114">
        <v>2103153.29</v>
      </c>
    </row>
    <row r="15" spans="1:2">
      <c r="A15" s="110" t="s">
        <v>343</v>
      </c>
      <c r="B15" s="114">
        <v>1536180.25</v>
      </c>
    </row>
    <row r="16" spans="1:2">
      <c r="A16" s="110" t="s">
        <v>344</v>
      </c>
      <c r="B16" s="114">
        <v>2798051.48</v>
      </c>
    </row>
    <row r="17" spans="1:4">
      <c r="A17" s="110" t="s">
        <v>345</v>
      </c>
      <c r="B17" s="114">
        <v>1882178.37</v>
      </c>
    </row>
    <row r="18" spans="1:4">
      <c r="A18" s="110" t="s">
        <v>346</v>
      </c>
      <c r="B18" s="114">
        <v>2707757.96</v>
      </c>
    </row>
    <row r="19" spans="1:4">
      <c r="A19" s="110" t="s">
        <v>347</v>
      </c>
      <c r="B19" s="114">
        <v>3236178.36</v>
      </c>
    </row>
    <row r="20" spans="1:4">
      <c r="A20" s="110" t="s">
        <v>348</v>
      </c>
      <c r="B20" s="114">
        <v>6877454.7800000003</v>
      </c>
    </row>
    <row r="21" spans="1:4">
      <c r="A21" s="110" t="s">
        <v>349</v>
      </c>
      <c r="B21" s="114">
        <v>2464934.2999999998</v>
      </c>
    </row>
    <row r="22" spans="1:4">
      <c r="A22" s="110" t="s">
        <v>350</v>
      </c>
      <c r="B22" s="114">
        <v>3363529.11</v>
      </c>
    </row>
    <row r="23" spans="1:4" s="111" customFormat="1">
      <c r="A23" s="110" t="s">
        <v>330</v>
      </c>
      <c r="B23" s="114">
        <v>2409551</v>
      </c>
      <c r="C23" s="115"/>
      <c r="D23" s="115"/>
    </row>
    <row r="24" spans="1:4" s="111" customFormat="1">
      <c r="A24" s="110" t="s">
        <v>331</v>
      </c>
      <c r="B24" s="114" t="s">
        <v>396</v>
      </c>
      <c r="C24" s="115"/>
      <c r="D24" s="115"/>
    </row>
    <row r="25" spans="1:4">
      <c r="A25" s="110" t="s">
        <v>351</v>
      </c>
      <c r="B25" s="114">
        <v>188468</v>
      </c>
    </row>
    <row r="26" spans="1:4">
      <c r="A26" s="110" t="s">
        <v>352</v>
      </c>
      <c r="B26" s="114">
        <v>186893.83000000002</v>
      </c>
    </row>
    <row r="27" spans="1:4">
      <c r="A27" s="110" t="s">
        <v>353</v>
      </c>
      <c r="B27" s="114">
        <v>102540.47</v>
      </c>
    </row>
    <row r="28" spans="1:4">
      <c r="A28" s="110" t="s">
        <v>354</v>
      </c>
      <c r="B28" s="114">
        <v>107392.08000000002</v>
      </c>
    </row>
    <row r="29" spans="1:4">
      <c r="A29" s="110" t="s">
        <v>355</v>
      </c>
      <c r="B29" s="114">
        <v>132415.07</v>
      </c>
    </row>
    <row r="30" spans="1:4">
      <c r="A30" s="110" t="s">
        <v>356</v>
      </c>
      <c r="B30" s="114">
        <v>180453.22999999998</v>
      </c>
    </row>
    <row r="31" spans="1:4">
      <c r="A31" s="110" t="s">
        <v>357</v>
      </c>
      <c r="B31" s="114">
        <v>173189.72999999998</v>
      </c>
    </row>
    <row r="32" spans="1:4">
      <c r="A32" s="110" t="s">
        <v>358</v>
      </c>
      <c r="B32" s="114">
        <v>150844.08000000002</v>
      </c>
    </row>
    <row r="33" spans="1:2">
      <c r="A33" s="110" t="s">
        <v>359</v>
      </c>
      <c r="B33" s="114">
        <v>137079.72999999998</v>
      </c>
    </row>
    <row r="34" spans="1:2">
      <c r="A34" s="110" t="s">
        <v>360</v>
      </c>
      <c r="B34" s="114">
        <v>227405.73</v>
      </c>
    </row>
    <row r="35" spans="1:2">
      <c r="A35" s="110" t="s">
        <v>361</v>
      </c>
      <c r="B35" s="114">
        <v>123983.65</v>
      </c>
    </row>
    <row r="36" spans="1:2">
      <c r="A36" s="110" t="s">
        <v>362</v>
      </c>
      <c r="B36" s="159">
        <v>211724.06</v>
      </c>
    </row>
    <row r="37" spans="1:2">
      <c r="A37" s="110" t="s">
        <v>363</v>
      </c>
      <c r="B37" s="114">
        <v>213064.85</v>
      </c>
    </row>
    <row r="38" spans="1:2">
      <c r="A38" s="110" t="s">
        <v>364</v>
      </c>
      <c r="B38" s="114">
        <v>273080.83</v>
      </c>
    </row>
    <row r="39" spans="1:2">
      <c r="A39" s="110" t="s">
        <v>365</v>
      </c>
      <c r="B39" s="114">
        <v>108190.25</v>
      </c>
    </row>
    <row r="40" spans="1:2">
      <c r="A40" s="110" t="s">
        <v>366</v>
      </c>
      <c r="B40" s="114">
        <v>93201.23</v>
      </c>
    </row>
    <row r="41" spans="1:2">
      <c r="A41" s="110" t="s">
        <v>367</v>
      </c>
      <c r="B41" s="114">
        <v>404257.06</v>
      </c>
    </row>
    <row r="42" spans="1:2">
      <c r="A42" s="110" t="s">
        <v>368</v>
      </c>
      <c r="B42" s="114">
        <v>288798.77999999997</v>
      </c>
    </row>
    <row r="43" spans="1:2">
      <c r="A43" s="110" t="s">
        <v>369</v>
      </c>
      <c r="B43" s="114">
        <v>124302.26000000001</v>
      </c>
    </row>
    <row r="44" spans="1:2">
      <c r="A44" s="110" t="s">
        <v>370</v>
      </c>
      <c r="B44" s="114">
        <v>372179.69999999995</v>
      </c>
    </row>
    <row r="45" spans="1:2">
      <c r="A45" s="110" t="s">
        <v>371</v>
      </c>
      <c r="B45" s="114">
        <v>100219.64</v>
      </c>
    </row>
    <row r="46" spans="1:2">
      <c r="A46" s="110" t="s">
        <v>372</v>
      </c>
      <c r="B46" s="114">
        <v>130932.23</v>
      </c>
    </row>
    <row r="47" spans="1:2">
      <c r="A47" s="110" t="s">
        <v>373</v>
      </c>
      <c r="B47" s="114">
        <v>214013.88</v>
      </c>
    </row>
    <row r="48" spans="1:2">
      <c r="A48" s="110" t="s">
        <v>374</v>
      </c>
      <c r="B48" s="114">
        <v>109777.29000000001</v>
      </c>
    </row>
    <row r="49" spans="1:2">
      <c r="A49" s="110" t="s">
        <v>375</v>
      </c>
      <c r="B49" s="114">
        <v>129917.72</v>
      </c>
    </row>
    <row r="50" spans="1:2">
      <c r="A50" s="110" t="s">
        <v>376</v>
      </c>
      <c r="B50" s="114">
        <v>126932.08</v>
      </c>
    </row>
    <row r="51" spans="1:2">
      <c r="A51" s="110" t="s">
        <v>377</v>
      </c>
      <c r="B51" s="114">
        <v>105074.19</v>
      </c>
    </row>
    <row r="52" spans="1:2">
      <c r="A52" s="110" t="s">
        <v>378</v>
      </c>
      <c r="B52" s="114">
        <v>110384090.26000001</v>
      </c>
    </row>
    <row r="53" spans="1:2">
      <c r="A53" s="110" t="s">
        <v>232</v>
      </c>
      <c r="B53" s="114">
        <v>1660623.6</v>
      </c>
    </row>
    <row r="54" spans="1:2">
      <c r="A54" s="110" t="s">
        <v>233</v>
      </c>
      <c r="B54" s="114">
        <v>441156.18</v>
      </c>
    </row>
    <row r="55" spans="1:2">
      <c r="A55" s="110"/>
    </row>
    <row r="166" s="116" customFormat="1"/>
    <row r="167" s="116" customFormat="1"/>
    <row r="168" s="116" customFormat="1"/>
    <row r="169" s="116" customFormat="1"/>
    <row r="170" s="116" customFormat="1"/>
    <row r="171" s="116" customFormat="1"/>
    <row r="172" s="116" customFormat="1"/>
    <row r="173" s="116" customFormat="1"/>
    <row r="174" s="116" customFormat="1"/>
    <row r="175" s="116" customFormat="1"/>
    <row r="176" s="116" customFormat="1"/>
    <row r="177" s="116" customFormat="1"/>
    <row r="178" s="116" customFormat="1"/>
    <row r="179" s="116" customFormat="1"/>
    <row r="180" s="116" customFormat="1"/>
    <row r="181" s="116" customFormat="1"/>
    <row r="182" s="116" customFormat="1"/>
    <row r="183" s="116" customFormat="1"/>
    <row r="184" s="116" customFormat="1"/>
    <row r="185" s="116" customFormat="1"/>
    <row r="186" s="116" customFormat="1"/>
    <row r="187" s="116" customFormat="1"/>
    <row r="188" s="116" customFormat="1"/>
    <row r="189" s="116" customFormat="1"/>
    <row r="190" s="116" customFormat="1"/>
    <row r="191" s="116" customFormat="1"/>
    <row r="192" s="116" customFormat="1"/>
    <row r="193" s="116" customFormat="1"/>
    <row r="194" s="116" customFormat="1"/>
    <row r="195" s="116" customFormat="1"/>
    <row r="196" s="116" customFormat="1"/>
    <row r="197" s="116" customFormat="1"/>
    <row r="198" s="116" customFormat="1"/>
    <row r="199" s="116" customFormat="1"/>
    <row r="200" s="116" customFormat="1"/>
    <row r="201" s="116" customFormat="1"/>
    <row r="202" s="116" customFormat="1"/>
    <row r="203" s="116" customFormat="1"/>
    <row r="204" s="116" customFormat="1"/>
    <row r="205" s="116" customFormat="1"/>
    <row r="206" s="116" customFormat="1"/>
    <row r="207" s="116" customFormat="1"/>
    <row r="208" s="116" customFormat="1"/>
    <row r="209" s="116" customFormat="1"/>
    <row r="210" s="116" customFormat="1"/>
    <row r="211" s="116" customFormat="1"/>
    <row r="212" s="116" customFormat="1"/>
    <row r="213" s="116" customFormat="1"/>
    <row r="214" s="116" customFormat="1"/>
    <row r="215" s="116" customFormat="1"/>
    <row r="216" s="116" customFormat="1"/>
    <row r="217" s="116" customFormat="1"/>
    <row r="218" s="116" customFormat="1"/>
    <row r="219" s="116" customFormat="1"/>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opLeftCell="A22" workbookViewId="0">
      <selection activeCell="E36" sqref="E36"/>
    </sheetView>
  </sheetViews>
  <sheetFormatPr defaultRowHeight="12.75"/>
  <cols>
    <col min="1" max="1" width="43.28515625" style="111" bestFit="1" customWidth="1"/>
    <col min="2" max="2" width="43.28515625" style="198" customWidth="1"/>
    <col min="3" max="3" width="33.5703125" style="113" customWidth="1"/>
    <col min="4" max="4" width="14.28515625" style="111" customWidth="1"/>
    <col min="5" max="16384" width="9.140625" style="111"/>
  </cols>
  <sheetData>
    <row r="1" spans="1:4">
      <c r="B1" s="112" t="s">
        <v>451</v>
      </c>
      <c r="C1" s="112" t="s">
        <v>450</v>
      </c>
      <c r="D1" s="111" t="s">
        <v>87</v>
      </c>
    </row>
    <row r="2" spans="1:4" ht="15.75">
      <c r="A2" s="110" t="s">
        <v>332</v>
      </c>
      <c r="B2" s="231">
        <v>1455671.5425491279</v>
      </c>
      <c r="C2" s="213">
        <v>63925</v>
      </c>
      <c r="D2" s="209">
        <f>B2+C2</f>
        <v>1519596.5425491279</v>
      </c>
    </row>
    <row r="3" spans="1:4" ht="15.75">
      <c r="A3" s="110" t="s">
        <v>333</v>
      </c>
      <c r="B3" s="234">
        <v>3661791.4223510437</v>
      </c>
      <c r="C3" s="220">
        <v>154437.5</v>
      </c>
      <c r="D3" s="209">
        <f t="shared" ref="D3:D52" si="0">B3+C3</f>
        <v>3816228.9223510437</v>
      </c>
    </row>
    <row r="4" spans="1:4" ht="15.75">
      <c r="A4" s="110" t="s">
        <v>334</v>
      </c>
      <c r="B4" s="236">
        <v>3674246.8094303203</v>
      </c>
      <c r="C4" s="221">
        <v>157487.5</v>
      </c>
      <c r="D4" s="209">
        <f t="shared" si="0"/>
        <v>3831734.3094303203</v>
      </c>
    </row>
    <row r="5" spans="1:4" ht="15.75">
      <c r="A5" s="110" t="s">
        <v>335</v>
      </c>
      <c r="B5" s="239">
        <v>1706950.1896069609</v>
      </c>
      <c r="C5" s="251">
        <v>81287.5</v>
      </c>
      <c r="D5" s="209">
        <f t="shared" si="0"/>
        <v>1788237.6896069609</v>
      </c>
    </row>
    <row r="6" spans="1:4" ht="15.75">
      <c r="A6" s="110" t="s">
        <v>336</v>
      </c>
      <c r="B6" s="239">
        <v>2261038.0427306942</v>
      </c>
      <c r="C6" s="252">
        <v>138637.5</v>
      </c>
      <c r="D6" s="209">
        <f t="shared" si="0"/>
        <v>2399675.5427306942</v>
      </c>
    </row>
    <row r="7" spans="1:4" ht="15.75">
      <c r="A7" s="110" t="s">
        <v>337</v>
      </c>
      <c r="B7" s="242">
        <v>3665118.1913493345</v>
      </c>
      <c r="C7" s="212">
        <f>21087.5+208412.5</f>
        <v>229500</v>
      </c>
      <c r="D7" s="209">
        <f t="shared" si="0"/>
        <v>3894618.1913493345</v>
      </c>
    </row>
    <row r="8" spans="1:4" ht="15.75">
      <c r="A8" s="110" t="s">
        <v>338</v>
      </c>
      <c r="B8" s="232">
        <v>906804.22702718305</v>
      </c>
      <c r="C8" s="229">
        <v>39287.5</v>
      </c>
      <c r="D8" s="209">
        <f t="shared" si="0"/>
        <v>946091.72702718305</v>
      </c>
    </row>
    <row r="9" spans="1:4" ht="15.75">
      <c r="A9" s="110" t="s">
        <v>339</v>
      </c>
      <c r="B9" s="233">
        <v>382005.00933100353</v>
      </c>
      <c r="C9" s="228">
        <v>27000</v>
      </c>
      <c r="D9" s="209">
        <f t="shared" si="0"/>
        <v>409005.00933100353</v>
      </c>
    </row>
    <row r="10" spans="1:4" ht="15.75">
      <c r="A10" s="110" t="s">
        <v>340</v>
      </c>
      <c r="B10" s="233">
        <v>481463.34805267985</v>
      </c>
      <c r="C10" s="228">
        <v>30712.5</v>
      </c>
      <c r="D10" s="209">
        <f t="shared" si="0"/>
        <v>512175.84805267985</v>
      </c>
    </row>
    <row r="11" spans="1:4" ht="15.75">
      <c r="A11" s="110" t="s">
        <v>341</v>
      </c>
      <c r="B11" s="233">
        <v>363451.48456539155</v>
      </c>
      <c r="C11" s="218">
        <v>18312.5</v>
      </c>
      <c r="D11" s="209">
        <f t="shared" si="0"/>
        <v>381763.98456539155</v>
      </c>
    </row>
    <row r="12" spans="1:4" ht="15.75">
      <c r="A12" s="110" t="s">
        <v>342</v>
      </c>
      <c r="B12" s="235">
        <v>546033.98533884261</v>
      </c>
      <c r="C12" s="226">
        <v>30800</v>
      </c>
      <c r="D12" s="209">
        <f t="shared" si="0"/>
        <v>576833.98533884261</v>
      </c>
    </row>
    <row r="13" spans="1:4" ht="15.75">
      <c r="A13" s="110" t="s">
        <v>343</v>
      </c>
      <c r="B13" s="237">
        <v>394810.76050051663</v>
      </c>
      <c r="C13" s="224">
        <v>33450</v>
      </c>
      <c r="D13" s="209">
        <f t="shared" si="0"/>
        <v>428260.76050051663</v>
      </c>
    </row>
    <row r="14" spans="1:4" ht="15.75">
      <c r="A14" s="110" t="s">
        <v>344</v>
      </c>
      <c r="B14" s="237">
        <v>524534.47312638653</v>
      </c>
      <c r="C14" s="245">
        <v>30562.5</v>
      </c>
      <c r="D14" s="209">
        <f t="shared" si="0"/>
        <v>555096.97312638653</v>
      </c>
    </row>
    <row r="15" spans="1:4" ht="15.75">
      <c r="A15" s="110" t="s">
        <v>345</v>
      </c>
      <c r="B15" s="237">
        <v>634331.36894163385</v>
      </c>
      <c r="C15" s="260">
        <v>14050</v>
      </c>
      <c r="D15" s="209">
        <f t="shared" si="0"/>
        <v>648381.36894163385</v>
      </c>
    </row>
    <row r="16" spans="1:4" ht="15.75">
      <c r="A16" s="110" t="s">
        <v>346</v>
      </c>
      <c r="B16" s="237">
        <v>830909.28158970969</v>
      </c>
      <c r="C16" s="258">
        <v>24000</v>
      </c>
      <c r="D16" s="209">
        <f t="shared" si="0"/>
        <v>854909.28158970969</v>
      </c>
    </row>
    <row r="17" spans="1:4" ht="15.75">
      <c r="A17" s="110" t="s">
        <v>347</v>
      </c>
      <c r="B17" s="237">
        <v>685209.64239263674</v>
      </c>
      <c r="C17" s="246">
        <v>31037.5</v>
      </c>
      <c r="D17" s="209">
        <f t="shared" si="0"/>
        <v>716247.14239263674</v>
      </c>
    </row>
    <row r="18" spans="1:4" ht="15.75">
      <c r="A18" s="110" t="s">
        <v>348</v>
      </c>
      <c r="B18" s="237">
        <v>905457.97272547032</v>
      </c>
      <c r="C18" s="225">
        <v>64825</v>
      </c>
      <c r="D18" s="209">
        <f t="shared" si="0"/>
        <v>970282.97272547032</v>
      </c>
    </row>
    <row r="19" spans="1:4" ht="15.75">
      <c r="A19" s="110" t="s">
        <v>349</v>
      </c>
      <c r="B19" s="243">
        <v>698945.94256065588</v>
      </c>
      <c r="C19" s="253">
        <v>32900</v>
      </c>
      <c r="D19" s="209">
        <f t="shared" si="0"/>
        <v>731845.94256065588</v>
      </c>
    </row>
    <row r="20" spans="1:4" ht="15.75">
      <c r="A20" s="110" t="s">
        <v>350</v>
      </c>
      <c r="B20" s="243">
        <v>954209.2770370309</v>
      </c>
      <c r="C20" s="256">
        <v>52737.5</v>
      </c>
      <c r="D20" s="209">
        <f t="shared" si="0"/>
        <v>1006946.7770370309</v>
      </c>
    </row>
    <row r="21" spans="1:4" ht="15.75">
      <c r="A21" s="110" t="s">
        <v>330</v>
      </c>
      <c r="B21" s="238">
        <v>484507.3473189791</v>
      </c>
      <c r="C21" s="219">
        <v>7762.5</v>
      </c>
      <c r="D21" s="209">
        <f t="shared" si="0"/>
        <v>492269.8473189791</v>
      </c>
    </row>
    <row r="22" spans="1:4" ht="15">
      <c r="A22" s="110" t="s">
        <v>331</v>
      </c>
      <c r="B22" s="230">
        <v>19294.809561032005</v>
      </c>
      <c r="D22" s="209">
        <f t="shared" si="0"/>
        <v>19294.809561032005</v>
      </c>
    </row>
    <row r="23" spans="1:4" ht="15">
      <c r="A23" s="110" t="s">
        <v>351</v>
      </c>
      <c r="B23" s="241">
        <v>72462.278611265225</v>
      </c>
      <c r="C23" s="113">
        <v>1625</v>
      </c>
      <c r="D23" s="209">
        <f t="shared" si="0"/>
        <v>74087.278611265225</v>
      </c>
    </row>
    <row r="24" spans="1:4" ht="15">
      <c r="A24" s="110" t="s">
        <v>352</v>
      </c>
      <c r="B24" s="241">
        <v>79067.373984438032</v>
      </c>
      <c r="C24" s="113">
        <v>812.5</v>
      </c>
      <c r="D24" s="209">
        <f t="shared" si="0"/>
        <v>79879.873984438032</v>
      </c>
    </row>
    <row r="25" spans="1:4" ht="15.75">
      <c r="A25" s="110" t="s">
        <v>353</v>
      </c>
      <c r="B25" s="241">
        <v>42501.079319174016</v>
      </c>
      <c r="C25" s="210">
        <v>887.5</v>
      </c>
      <c r="D25" s="209">
        <f t="shared" si="0"/>
        <v>43388.579319174016</v>
      </c>
    </row>
    <row r="26" spans="1:4" ht="15.75">
      <c r="A26" s="110" t="s">
        <v>354</v>
      </c>
      <c r="B26" s="241">
        <v>7619.0107468476344</v>
      </c>
      <c r="C26" s="247">
        <v>5712.5</v>
      </c>
      <c r="D26" s="209">
        <f t="shared" si="0"/>
        <v>13331.510746847634</v>
      </c>
    </row>
    <row r="27" spans="1:4" ht="15.75">
      <c r="A27" s="110" t="s">
        <v>355</v>
      </c>
      <c r="B27" s="241">
        <v>46652.499488053734</v>
      </c>
      <c r="C27" s="215">
        <v>3100</v>
      </c>
      <c r="D27" s="209">
        <f t="shared" si="0"/>
        <v>49752.499488053734</v>
      </c>
    </row>
    <row r="28" spans="1:4" ht="15">
      <c r="A28" s="110" t="s">
        <v>356</v>
      </c>
      <c r="B28" s="241">
        <v>92042.111049563595</v>
      </c>
      <c r="C28" s="113">
        <v>3562.5</v>
      </c>
      <c r="D28" s="209">
        <f t="shared" si="0"/>
        <v>95604.611049563595</v>
      </c>
    </row>
    <row r="29" spans="1:4" ht="15.75">
      <c r="A29" s="110" t="s">
        <v>357</v>
      </c>
      <c r="B29" s="241">
        <v>73517.877172524459</v>
      </c>
      <c r="C29" s="261">
        <v>1337.5</v>
      </c>
      <c r="D29" s="209">
        <f t="shared" si="0"/>
        <v>74855.377172524459</v>
      </c>
    </row>
    <row r="30" spans="1:4" ht="15.75">
      <c r="A30" s="110" t="s">
        <v>358</v>
      </c>
      <c r="B30" s="241">
        <v>39418.776583202532</v>
      </c>
      <c r="C30" s="248">
        <v>2287.5</v>
      </c>
      <c r="D30" s="209">
        <f t="shared" si="0"/>
        <v>41706.276583202532</v>
      </c>
    </row>
    <row r="31" spans="1:4" ht="15.75">
      <c r="A31" s="110" t="s">
        <v>359</v>
      </c>
      <c r="B31" s="241">
        <v>61381.310149636753</v>
      </c>
      <c r="C31" s="254">
        <v>2750</v>
      </c>
      <c r="D31" s="209">
        <f t="shared" si="0"/>
        <v>64131.310149636753</v>
      </c>
    </row>
    <row r="32" spans="1:4" ht="15.75">
      <c r="A32" s="110" t="s">
        <v>360</v>
      </c>
      <c r="B32" s="241">
        <v>58289.994832565935</v>
      </c>
      <c r="C32" s="214">
        <v>2962.5</v>
      </c>
      <c r="D32" s="209">
        <f t="shared" si="0"/>
        <v>61252.494832565935</v>
      </c>
    </row>
    <row r="33" spans="1:4" ht="15.75">
      <c r="A33" s="110" t="s">
        <v>361</v>
      </c>
      <c r="B33" s="241">
        <v>36619.243579222588</v>
      </c>
      <c r="C33" s="249">
        <v>4487.5</v>
      </c>
      <c r="D33" s="209">
        <f t="shared" si="0"/>
        <v>41106.743579222588</v>
      </c>
    </row>
    <row r="34" spans="1:4" ht="15">
      <c r="A34" s="110" t="s">
        <v>362</v>
      </c>
      <c r="B34" s="241">
        <v>94226.535393514147</v>
      </c>
      <c r="C34" s="113">
        <v>2825</v>
      </c>
      <c r="D34" s="209">
        <f t="shared" si="0"/>
        <v>97051.535393514147</v>
      </c>
    </row>
    <row r="35" spans="1:4" ht="15.75">
      <c r="A35" s="110" t="s">
        <v>363</v>
      </c>
      <c r="B35" s="241">
        <v>95042.173983003668</v>
      </c>
      <c r="C35" s="259">
        <v>4850</v>
      </c>
      <c r="D35" s="209">
        <f t="shared" si="0"/>
        <v>99892.173983003668</v>
      </c>
    </row>
    <row r="36" spans="1:4" ht="15.75">
      <c r="A36" s="110" t="s">
        <v>364</v>
      </c>
      <c r="B36" s="241">
        <v>71787.461601452756</v>
      </c>
      <c r="C36" s="255">
        <v>2625</v>
      </c>
      <c r="D36" s="209">
        <f t="shared" si="0"/>
        <v>74412.461601452756</v>
      </c>
    </row>
    <row r="37" spans="1:4" ht="15">
      <c r="A37" s="110" t="s">
        <v>365</v>
      </c>
      <c r="B37" s="241">
        <v>35419.443720374038</v>
      </c>
      <c r="C37" s="113">
        <v>2687.5</v>
      </c>
      <c r="D37" s="209">
        <f t="shared" si="0"/>
        <v>38106.943720374038</v>
      </c>
    </row>
    <row r="38" spans="1:4" ht="15.75">
      <c r="A38" s="110" t="s">
        <v>366</v>
      </c>
      <c r="B38" s="241">
        <v>18235.831281860515</v>
      </c>
      <c r="C38" s="227">
        <v>4112.5</v>
      </c>
      <c r="D38" s="209">
        <f t="shared" si="0"/>
        <v>22348.331281860515</v>
      </c>
    </row>
    <row r="39" spans="1:4" ht="15.75">
      <c r="A39" s="110" t="s">
        <v>367</v>
      </c>
      <c r="B39" s="241">
        <v>99885.309751257111</v>
      </c>
      <c r="C39" s="211">
        <v>13262.5</v>
      </c>
      <c r="D39" s="209">
        <f t="shared" si="0"/>
        <v>113147.80975125711</v>
      </c>
    </row>
    <row r="40" spans="1:4" ht="15.75">
      <c r="A40" s="110" t="s">
        <v>368</v>
      </c>
      <c r="B40" s="241">
        <v>95264.108792574712</v>
      </c>
      <c r="C40" s="257">
        <v>7700</v>
      </c>
      <c r="D40" s="209">
        <f t="shared" si="0"/>
        <v>102964.10879257471</v>
      </c>
    </row>
    <row r="41" spans="1:4" ht="15.75">
      <c r="A41" s="110" t="s">
        <v>369</v>
      </c>
      <c r="B41" s="241">
        <v>57344.800389773518</v>
      </c>
      <c r="C41" s="216">
        <v>3125</v>
      </c>
      <c r="D41" s="209">
        <f t="shared" si="0"/>
        <v>60469.800389773518</v>
      </c>
    </row>
    <row r="42" spans="1:4" ht="15">
      <c r="A42" s="110" t="s">
        <v>370</v>
      </c>
      <c r="B42" s="241">
        <v>107246.33536413636</v>
      </c>
      <c r="C42" s="113">
        <v>1637.5</v>
      </c>
      <c r="D42" s="209">
        <f t="shared" si="0"/>
        <v>108883.83536413636</v>
      </c>
    </row>
    <row r="43" spans="1:4" ht="15">
      <c r="A43" s="110" t="s">
        <v>371</v>
      </c>
      <c r="B43" s="241">
        <v>52928.635651100929</v>
      </c>
      <c r="C43" s="113">
        <v>2400</v>
      </c>
      <c r="D43" s="209">
        <f t="shared" si="0"/>
        <v>55328.635651100929</v>
      </c>
    </row>
    <row r="44" spans="1:4" ht="15.75">
      <c r="A44" s="110" t="s">
        <v>372</v>
      </c>
      <c r="B44" s="241">
        <v>56401.859092255923</v>
      </c>
      <c r="C44" s="250">
        <v>3212.5</v>
      </c>
      <c r="D44" s="209">
        <f t="shared" si="0"/>
        <v>59614.359092255923</v>
      </c>
    </row>
    <row r="45" spans="1:4" ht="15.75">
      <c r="A45" s="110" t="s">
        <v>373</v>
      </c>
      <c r="B45" s="241">
        <v>71564.400219244286</v>
      </c>
      <c r="C45" s="217">
        <v>3025</v>
      </c>
      <c r="D45" s="209">
        <f t="shared" si="0"/>
        <v>74589.400219244286</v>
      </c>
    </row>
    <row r="46" spans="1:4" ht="15.75">
      <c r="A46" s="110" t="s">
        <v>374</v>
      </c>
      <c r="B46" s="241">
        <v>54459.647865349914</v>
      </c>
      <c r="C46" s="223">
        <v>1787.5</v>
      </c>
      <c r="D46" s="209">
        <f t="shared" si="0"/>
        <v>56247.147865349914</v>
      </c>
    </row>
    <row r="47" spans="1:4" ht="15">
      <c r="A47" s="110" t="s">
        <v>375</v>
      </c>
      <c r="B47" s="241">
        <v>20682.747050329104</v>
      </c>
      <c r="C47" s="113">
        <v>2075</v>
      </c>
      <c r="D47" s="209">
        <f t="shared" si="0"/>
        <v>22757.747050329104</v>
      </c>
    </row>
    <row r="48" spans="1:4" ht="15.75">
      <c r="A48" s="110" t="s">
        <v>376</v>
      </c>
      <c r="B48" s="241">
        <v>62392.972378036749</v>
      </c>
      <c r="C48" s="244">
        <v>3575</v>
      </c>
      <c r="D48" s="209">
        <f t="shared" si="0"/>
        <v>65967.972378036749</v>
      </c>
    </row>
    <row r="49" spans="1:4" ht="15.75">
      <c r="A49" s="110" t="s">
        <v>377</v>
      </c>
      <c r="B49" s="241">
        <v>28497.781436087203</v>
      </c>
      <c r="C49" s="222">
        <v>1462.5</v>
      </c>
      <c r="D49" s="209">
        <f t="shared" si="0"/>
        <v>29960.281436087203</v>
      </c>
    </row>
    <row r="50" spans="1:4" ht="15">
      <c r="A50" s="110" t="s">
        <v>378</v>
      </c>
      <c r="B50" s="241">
        <v>25662480.877441924</v>
      </c>
      <c r="C50" s="113">
        <v>1112162.5</v>
      </c>
      <c r="D50" s="209">
        <f t="shared" si="0"/>
        <v>26774643.377441924</v>
      </c>
    </row>
    <row r="51" spans="1:4" s="116" customFormat="1" ht="15">
      <c r="A51" s="110" t="s">
        <v>232</v>
      </c>
      <c r="B51" s="240">
        <f>420521.401231635+236379.32</f>
        <v>656900.72123163496</v>
      </c>
      <c r="C51" s="160">
        <v>8187.5</v>
      </c>
      <c r="D51" s="209">
        <f t="shared" si="0"/>
        <v>665088.22123163496</v>
      </c>
    </row>
    <row r="52" spans="1:4" s="116" customFormat="1" ht="15">
      <c r="A52" s="110" t="s">
        <v>233</v>
      </c>
      <c r="B52" s="240">
        <f>97324.6101464095+49705.37</f>
        <v>147029.98014640951</v>
      </c>
      <c r="C52" s="160">
        <v>2737.5</v>
      </c>
      <c r="D52" s="209">
        <f t="shared" si="0"/>
        <v>149767.48014640951</v>
      </c>
    </row>
    <row r="53" spans="1:4">
      <c r="B53" s="113">
        <f>SUM(B2:B52)</f>
        <v>53334148.306393437</v>
      </c>
      <c r="C53" s="113">
        <f>SUM(C2:C52)</f>
        <v>2475687.5</v>
      </c>
      <c r="D53" s="113">
        <f>SUM(D2:D52)</f>
        <v>55809835.806393437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opLeftCell="B25" workbookViewId="0">
      <selection activeCell="E49" sqref="E49"/>
    </sheetView>
  </sheetViews>
  <sheetFormatPr defaultRowHeight="12.75"/>
  <cols>
    <col min="1" max="1" width="43.28515625" style="94" bestFit="1" customWidth="1"/>
    <col min="2" max="2" width="40.5703125" style="268" bestFit="1" customWidth="1"/>
    <col min="3" max="3" width="43.5703125" style="268" customWidth="1"/>
    <col min="4" max="4" width="40.140625" style="94" customWidth="1"/>
    <col min="5" max="5" width="37" style="268" customWidth="1"/>
    <col min="6" max="6" width="31.85546875" style="94" customWidth="1"/>
    <col min="7" max="16384" width="9.140625" style="94"/>
  </cols>
  <sheetData>
    <row r="1" spans="1:12">
      <c r="B1" s="280" t="s">
        <v>415</v>
      </c>
      <c r="C1" s="280" t="s">
        <v>419</v>
      </c>
      <c r="D1" s="96" t="s">
        <v>417</v>
      </c>
      <c r="E1" s="280" t="s">
        <v>416</v>
      </c>
      <c r="F1" s="96" t="s">
        <v>418</v>
      </c>
    </row>
    <row r="2" spans="1:12">
      <c r="A2" s="110" t="s">
        <v>332</v>
      </c>
      <c r="B2" s="268">
        <v>737579.57</v>
      </c>
      <c r="C2" s="268">
        <f>-VLOOKUP(A2,'EGOP Valuation Results'!A:CS,14,FALSE)</f>
        <v>693410</v>
      </c>
      <c r="D2" s="281">
        <f>B2-C2</f>
        <v>44169.569999999949</v>
      </c>
      <c r="E2" s="268">
        <v>1115407.83</v>
      </c>
      <c r="F2" s="281">
        <f>E2-D2</f>
        <v>1071238.2600000002</v>
      </c>
      <c r="G2" s="316"/>
      <c r="H2" s="316"/>
      <c r="I2" s="316"/>
      <c r="J2" s="316"/>
      <c r="K2" s="316"/>
      <c r="L2" s="316"/>
    </row>
    <row r="3" spans="1:12">
      <c r="A3" s="110" t="s">
        <v>333</v>
      </c>
      <c r="B3" s="268">
        <v>1829831.25</v>
      </c>
      <c r="C3" s="268">
        <f>-VLOOKUP(A3,'EGOP Valuation Results'!A:CS,14,FALSE)</f>
        <v>1720252</v>
      </c>
      <c r="D3" s="281">
        <f t="shared" ref="D3:D52" si="0">B3-C3</f>
        <v>109579.25</v>
      </c>
      <c r="E3" s="268">
        <v>2805846.44</v>
      </c>
      <c r="F3" s="281">
        <f t="shared" ref="F3:F52" si="1">E3-D3</f>
        <v>2696267.19</v>
      </c>
      <c r="G3" s="316"/>
      <c r="H3" s="316"/>
      <c r="I3" s="316"/>
      <c r="J3" s="316"/>
      <c r="K3" s="316"/>
      <c r="L3" s="316"/>
    </row>
    <row r="4" spans="1:12">
      <c r="A4" s="110" t="s">
        <v>334</v>
      </c>
      <c r="B4" s="268">
        <v>1847965.9</v>
      </c>
      <c r="C4" s="268">
        <f>-VLOOKUP(A4,'EGOP Valuation Results'!A:CS,14,FALSE)</f>
        <v>1737301</v>
      </c>
      <c r="D4" s="281">
        <f t="shared" si="0"/>
        <v>110664.89999999991</v>
      </c>
      <c r="E4" s="268">
        <v>2815390.37</v>
      </c>
      <c r="F4" s="281">
        <f t="shared" si="1"/>
        <v>2704725.47</v>
      </c>
      <c r="G4" s="316"/>
      <c r="H4" s="316"/>
      <c r="I4" s="316"/>
      <c r="J4" s="316"/>
      <c r="K4" s="316"/>
      <c r="L4" s="316"/>
    </row>
    <row r="5" spans="1:12">
      <c r="A5" s="110" t="s">
        <v>335</v>
      </c>
      <c r="B5" s="268">
        <v>836577.82</v>
      </c>
      <c r="C5" s="268">
        <f>-VLOOKUP(A5,'EGOP Valuation Results'!A:CS,14,FALSE)</f>
        <v>786480</v>
      </c>
      <c r="D5" s="281">
        <f t="shared" si="0"/>
        <v>50097.819999999949</v>
      </c>
      <c r="E5" s="268">
        <v>1307950</v>
      </c>
      <c r="F5" s="281">
        <f t="shared" si="1"/>
        <v>1257852.1800000002</v>
      </c>
      <c r="G5" s="316"/>
      <c r="H5" s="316"/>
      <c r="I5" s="316"/>
      <c r="J5" s="316"/>
      <c r="K5" s="316"/>
      <c r="L5" s="316"/>
    </row>
    <row r="6" spans="1:12">
      <c r="A6" s="110" t="s">
        <v>336</v>
      </c>
      <c r="B6" s="268">
        <v>1198995.48</v>
      </c>
      <c r="C6" s="268">
        <f>-VLOOKUP(A6,'EGOP Valuation Results'!A:CS,14,FALSE)</f>
        <v>1127194</v>
      </c>
      <c r="D6" s="281">
        <f t="shared" si="0"/>
        <v>71801.479999999981</v>
      </c>
      <c r="E6" s="268">
        <v>1732519.63</v>
      </c>
      <c r="F6" s="281">
        <f t="shared" si="1"/>
        <v>1660718.15</v>
      </c>
      <c r="G6" s="316"/>
      <c r="H6" s="316"/>
      <c r="I6" s="316"/>
      <c r="J6" s="316"/>
      <c r="K6" s="316"/>
      <c r="L6" s="316"/>
    </row>
    <row r="7" spans="1:12">
      <c r="A7" s="110" t="s">
        <v>337</v>
      </c>
      <c r="B7" s="268">
        <v>1782417.62</v>
      </c>
      <c r="C7" s="268">
        <f>-VLOOKUP(A7,'EGOP Valuation Results'!A:CS,14,FALSE)</f>
        <v>1675678</v>
      </c>
      <c r="D7" s="281">
        <f t="shared" si="0"/>
        <v>106739.62000000011</v>
      </c>
      <c r="E7" s="268">
        <v>2808395.57</v>
      </c>
      <c r="F7" s="281">
        <f t="shared" si="1"/>
        <v>2701655.9499999997</v>
      </c>
      <c r="G7" s="316"/>
      <c r="H7" s="316"/>
      <c r="I7" s="316"/>
      <c r="J7" s="316"/>
      <c r="K7" s="316"/>
      <c r="L7" s="316"/>
    </row>
    <row r="8" spans="1:12">
      <c r="A8" s="110" t="s">
        <v>338</v>
      </c>
      <c r="B8" s="268">
        <v>480638.49</v>
      </c>
      <c r="C8" s="268">
        <f>-VLOOKUP(A8,'EGOP Valuation Results'!A:CS,14,FALSE)</f>
        <v>451856</v>
      </c>
      <c r="D8" s="281">
        <f t="shared" si="0"/>
        <v>28782.489999999991</v>
      </c>
      <c r="E8" s="268">
        <v>694838.43</v>
      </c>
      <c r="F8" s="281">
        <f t="shared" si="1"/>
        <v>666055.94000000006</v>
      </c>
      <c r="G8" s="316"/>
      <c r="H8" s="316"/>
      <c r="I8" s="316"/>
      <c r="J8" s="316"/>
      <c r="K8" s="316"/>
      <c r="L8" s="316"/>
    </row>
    <row r="9" spans="1:12">
      <c r="A9" s="110" t="s">
        <v>339</v>
      </c>
      <c r="B9" s="268">
        <v>208721.09</v>
      </c>
      <c r="C9" s="268">
        <f>-VLOOKUP(A9,'EGOP Valuation Results'!A:CS,14,FALSE)</f>
        <v>196222</v>
      </c>
      <c r="D9" s="281">
        <f t="shared" si="0"/>
        <v>12499.089999999997</v>
      </c>
      <c r="E9" s="268">
        <v>292711.21000000002</v>
      </c>
      <c r="F9" s="281">
        <f t="shared" si="1"/>
        <v>280212.12</v>
      </c>
      <c r="G9" s="316"/>
      <c r="H9" s="316"/>
      <c r="I9" s="316"/>
      <c r="J9" s="316"/>
      <c r="K9" s="316"/>
      <c r="L9" s="316"/>
    </row>
    <row r="10" spans="1:12">
      <c r="A10" s="110" t="s">
        <v>340</v>
      </c>
      <c r="B10" s="268">
        <v>254696.19</v>
      </c>
      <c r="C10" s="268">
        <f>-VLOOKUP(A10,'EGOP Valuation Results'!A:CS,14,FALSE)</f>
        <v>239444</v>
      </c>
      <c r="D10" s="281">
        <f t="shared" si="0"/>
        <v>15252.190000000002</v>
      </c>
      <c r="E10" s="268">
        <v>368921.13</v>
      </c>
      <c r="F10" s="281">
        <f t="shared" si="1"/>
        <v>353668.94</v>
      </c>
      <c r="G10" s="316"/>
      <c r="H10" s="316"/>
      <c r="I10" s="316"/>
      <c r="J10" s="316"/>
      <c r="K10" s="316"/>
      <c r="L10" s="316"/>
    </row>
    <row r="11" spans="1:12">
      <c r="A11" s="110" t="s">
        <v>341</v>
      </c>
      <c r="B11" s="268">
        <v>189246.84</v>
      </c>
      <c r="C11" s="268">
        <f>-VLOOKUP(A11,'EGOP Valuation Results'!A:CS,14,FALSE)</f>
        <v>177914</v>
      </c>
      <c r="D11" s="281">
        <f t="shared" si="0"/>
        <v>11332.839999999997</v>
      </c>
      <c r="E11" s="268">
        <v>278494.58</v>
      </c>
      <c r="F11" s="281">
        <f t="shared" si="1"/>
        <v>267161.74</v>
      </c>
    </row>
    <row r="12" spans="1:12">
      <c r="A12" s="110" t="s">
        <v>342</v>
      </c>
      <c r="B12" s="268">
        <v>310479.25</v>
      </c>
      <c r="C12" s="268">
        <f>-VLOOKUP(A12,'EGOP Valuation Results'!A:CS,14,FALSE)</f>
        <v>291886</v>
      </c>
      <c r="D12" s="281">
        <f t="shared" si="0"/>
        <v>18593.25</v>
      </c>
      <c r="E12" s="268">
        <v>418398.36</v>
      </c>
      <c r="F12" s="281">
        <f t="shared" si="1"/>
        <v>399805.11</v>
      </c>
    </row>
    <row r="13" spans="1:12">
      <c r="A13" s="110" t="s">
        <v>343</v>
      </c>
      <c r="B13" s="268">
        <v>208170.31</v>
      </c>
      <c r="C13" s="268">
        <f>-VLOOKUP(A13,'EGOP Valuation Results'!A:CS,14,FALSE)</f>
        <v>195704</v>
      </c>
      <c r="D13" s="281">
        <f t="shared" si="0"/>
        <v>12466.309999999998</v>
      </c>
      <c r="E13" s="268">
        <v>302523.61</v>
      </c>
      <c r="F13" s="281">
        <f t="shared" si="1"/>
        <v>290057.3</v>
      </c>
    </row>
    <row r="14" spans="1:12">
      <c r="A14" s="110" t="s">
        <v>344</v>
      </c>
      <c r="B14" s="268">
        <v>253865.5</v>
      </c>
      <c r="C14" s="268">
        <f>-VLOOKUP(A14,'EGOP Valuation Results'!A:CS,14,FALSE)</f>
        <v>238663</v>
      </c>
      <c r="D14" s="281">
        <f t="shared" si="0"/>
        <v>15202.5</v>
      </c>
      <c r="E14" s="268">
        <v>401924.36</v>
      </c>
      <c r="F14" s="281">
        <f t="shared" si="1"/>
        <v>386721.86</v>
      </c>
    </row>
    <row r="15" spans="1:12">
      <c r="A15" s="110" t="s">
        <v>345</v>
      </c>
      <c r="B15" s="268">
        <v>326974.86</v>
      </c>
      <c r="C15" s="268">
        <f>-VLOOKUP(A15,'EGOP Valuation Results'!A:CS,14,FALSE)</f>
        <v>307394</v>
      </c>
      <c r="D15" s="281">
        <f t="shared" si="0"/>
        <v>19580.859999999986</v>
      </c>
      <c r="E15" s="268">
        <v>486056.2</v>
      </c>
      <c r="F15" s="281">
        <f t="shared" si="1"/>
        <v>466475.34</v>
      </c>
    </row>
    <row r="16" spans="1:12">
      <c r="A16" s="110" t="s">
        <v>346</v>
      </c>
      <c r="B16" s="268">
        <v>429522.08</v>
      </c>
      <c r="C16" s="268">
        <f>-VLOOKUP(A16,'EGOP Valuation Results'!A:CS,14,FALSE)</f>
        <v>403800</v>
      </c>
      <c r="D16" s="281">
        <f t="shared" si="0"/>
        <v>25722.080000000016</v>
      </c>
      <c r="E16" s="268">
        <v>636683.96</v>
      </c>
      <c r="F16" s="281">
        <f t="shared" si="1"/>
        <v>610961.87999999989</v>
      </c>
    </row>
    <row r="17" spans="1:7">
      <c r="A17" s="110" t="s">
        <v>347</v>
      </c>
      <c r="B17" s="268">
        <v>355500.47</v>
      </c>
      <c r="C17" s="268">
        <f>-VLOOKUP(A17,'EGOP Valuation Results'!A:CS,14,FALSE)</f>
        <v>334211</v>
      </c>
      <c r="D17" s="281">
        <f t="shared" si="0"/>
        <v>21289.469999999972</v>
      </c>
      <c r="E17" s="268">
        <v>525041.66</v>
      </c>
      <c r="F17" s="281">
        <f t="shared" si="1"/>
        <v>503752.19000000006</v>
      </c>
    </row>
    <row r="18" spans="1:7">
      <c r="A18" s="110" t="s">
        <v>348</v>
      </c>
      <c r="B18" s="268">
        <v>459955.64</v>
      </c>
      <c r="C18" s="268">
        <f>-VLOOKUP(A18,'EGOP Valuation Results'!A:CS,14,FALSE)</f>
        <v>432411</v>
      </c>
      <c r="D18" s="281">
        <f t="shared" si="0"/>
        <v>27544.640000000014</v>
      </c>
      <c r="E18" s="268">
        <v>693806.86</v>
      </c>
      <c r="F18" s="281">
        <f t="shared" si="1"/>
        <v>666262.22</v>
      </c>
    </row>
    <row r="19" spans="1:7">
      <c r="A19" s="110" t="s">
        <v>349</v>
      </c>
      <c r="B19" s="268">
        <v>351924.39</v>
      </c>
      <c r="C19" s="268">
        <f>-VLOOKUP(A19,'EGOP Valuation Results'!A:CS,14,FALSE)</f>
        <v>330849</v>
      </c>
      <c r="D19" s="281">
        <f t="shared" si="0"/>
        <v>21075.390000000014</v>
      </c>
      <c r="E19" s="268">
        <v>535567.09</v>
      </c>
      <c r="F19" s="281">
        <f t="shared" si="1"/>
        <v>514491.69999999995</v>
      </c>
    </row>
    <row r="20" spans="1:7">
      <c r="A20" s="110" t="s">
        <v>350</v>
      </c>
      <c r="B20" s="268">
        <v>536281.06000000006</v>
      </c>
      <c r="C20" s="268">
        <f>-VLOOKUP(A20,'EGOP Valuation Results'!A:CS,14,FALSE)</f>
        <v>504166</v>
      </c>
      <c r="D20" s="281">
        <f t="shared" si="0"/>
        <v>32115.060000000056</v>
      </c>
      <c r="E20" s="268">
        <v>731162.54</v>
      </c>
      <c r="F20" s="281">
        <f t="shared" si="1"/>
        <v>699047.48</v>
      </c>
    </row>
    <row r="21" spans="1:7">
      <c r="A21" s="110" t="s">
        <v>330</v>
      </c>
      <c r="B21" s="159">
        <v>324599.82</v>
      </c>
      <c r="C21" s="268">
        <f>-VLOOKUP(A21,'EGOP Valuation Results'!A:CS,14,FALSE)</f>
        <v>305161</v>
      </c>
      <c r="D21" s="281">
        <f t="shared" si="0"/>
        <v>19438.820000000007</v>
      </c>
      <c r="E21" s="268">
        <v>371253.59</v>
      </c>
      <c r="F21" s="281">
        <f t="shared" si="1"/>
        <v>351814.77</v>
      </c>
      <c r="G21" s="83"/>
    </row>
    <row r="22" spans="1:7">
      <c r="A22" s="110" t="s">
        <v>331</v>
      </c>
      <c r="B22" s="159">
        <v>6412.39</v>
      </c>
      <c r="C22" s="268">
        <f>-VLOOKUP(A22,'EGOP Valuation Results'!A:CS,14,FALSE)</f>
        <v>6028</v>
      </c>
      <c r="D22" s="281">
        <f t="shared" si="0"/>
        <v>384.39000000000033</v>
      </c>
      <c r="E22" s="268">
        <v>6221.14</v>
      </c>
      <c r="F22" s="281">
        <f t="shared" si="1"/>
        <v>5836.75</v>
      </c>
      <c r="G22" s="83"/>
    </row>
    <row r="23" spans="1:7">
      <c r="A23" s="110" t="s">
        <v>351</v>
      </c>
      <c r="B23" s="268">
        <v>40745.06</v>
      </c>
      <c r="C23" s="268">
        <f>-VLOOKUP(A23,'EGOP Valuation Results'!A:CS,14,FALSE)</f>
        <v>38305</v>
      </c>
      <c r="D23" s="281">
        <f t="shared" si="0"/>
        <v>2440.0599999999977</v>
      </c>
      <c r="E23" s="268">
        <v>55524.2</v>
      </c>
      <c r="F23" s="281">
        <f t="shared" si="1"/>
        <v>53084.14</v>
      </c>
    </row>
    <row r="24" spans="1:7">
      <c r="A24" s="110" t="s">
        <v>352</v>
      </c>
      <c r="B24" s="268">
        <v>42058.28</v>
      </c>
      <c r="C24" s="268">
        <f>-VLOOKUP(A24,'EGOP Valuation Results'!A:CS,14,FALSE)</f>
        <v>39540</v>
      </c>
      <c r="D24" s="281">
        <f t="shared" si="0"/>
        <v>2518.2799999999988</v>
      </c>
      <c r="E24" s="268">
        <v>60585.35</v>
      </c>
      <c r="F24" s="281">
        <f t="shared" si="1"/>
        <v>58067.07</v>
      </c>
    </row>
    <row r="25" spans="1:7">
      <c r="A25" s="110" t="s">
        <v>353</v>
      </c>
      <c r="B25" s="268">
        <v>26143.88</v>
      </c>
      <c r="C25" s="268">
        <f>-VLOOKUP(A25,'EGOP Valuation Results'!A:CS,14,FALSE)</f>
        <v>24578</v>
      </c>
      <c r="D25" s="281">
        <f t="shared" si="0"/>
        <v>1565.880000000001</v>
      </c>
      <c r="E25" s="268">
        <v>32566.44</v>
      </c>
      <c r="F25" s="281">
        <f t="shared" si="1"/>
        <v>31000.559999999998</v>
      </c>
    </row>
    <row r="26" spans="1:7">
      <c r="A26" s="110" t="s">
        <v>354</v>
      </c>
      <c r="B26" s="268">
        <v>3886.46</v>
      </c>
      <c r="C26" s="268">
        <f>-VLOOKUP(A26,'EGOP Valuation Results'!A:CS,14,FALSE)</f>
        <v>3654</v>
      </c>
      <c r="D26" s="281">
        <f t="shared" si="0"/>
        <v>232.46000000000004</v>
      </c>
      <c r="E26" s="268">
        <v>5838.06</v>
      </c>
      <c r="F26" s="281">
        <f t="shared" si="1"/>
        <v>5605.6</v>
      </c>
    </row>
    <row r="27" spans="1:7">
      <c r="A27" s="110" t="s">
        <v>355</v>
      </c>
      <c r="B27" s="268">
        <v>25144.22</v>
      </c>
      <c r="C27" s="268">
        <f>-VLOOKUP(A27,'EGOP Valuation Results'!A:CS,14,FALSE)</f>
        <v>23638</v>
      </c>
      <c r="D27" s="281">
        <f t="shared" si="0"/>
        <v>1506.2200000000012</v>
      </c>
      <c r="E27" s="268">
        <v>35747.46</v>
      </c>
      <c r="F27" s="281">
        <f t="shared" si="1"/>
        <v>34241.24</v>
      </c>
    </row>
    <row r="28" spans="1:7">
      <c r="A28" s="110" t="s">
        <v>356</v>
      </c>
      <c r="B28" s="268">
        <v>43260.45</v>
      </c>
      <c r="C28" s="268">
        <f>-VLOOKUP(A28,'EGOP Valuation Results'!A:CS,14,FALSE)</f>
        <v>40670</v>
      </c>
      <c r="D28" s="281">
        <f t="shared" si="0"/>
        <v>2590.4499999999971</v>
      </c>
      <c r="E28" s="268">
        <v>70527.240000000005</v>
      </c>
      <c r="F28" s="281">
        <f t="shared" si="1"/>
        <v>67936.790000000008</v>
      </c>
    </row>
    <row r="29" spans="1:7">
      <c r="A29" s="110" t="s">
        <v>357</v>
      </c>
      <c r="B29" s="268">
        <v>37511.5</v>
      </c>
      <c r="C29" s="268">
        <f>-VLOOKUP(A29,'EGOP Valuation Results'!A:CS,14,FALSE)</f>
        <v>35265</v>
      </c>
      <c r="D29" s="281">
        <f t="shared" si="0"/>
        <v>2246.5</v>
      </c>
      <c r="E29" s="268">
        <v>56333.05</v>
      </c>
      <c r="F29" s="281">
        <f t="shared" si="1"/>
        <v>54086.55</v>
      </c>
    </row>
    <row r="30" spans="1:7">
      <c r="A30" s="110" t="s">
        <v>358</v>
      </c>
      <c r="B30" s="268">
        <v>18666.16</v>
      </c>
      <c r="C30" s="268">
        <f>-VLOOKUP(A30,'EGOP Valuation Results'!A:CS,14,FALSE)</f>
        <v>17548</v>
      </c>
      <c r="D30" s="281">
        <f t="shared" si="0"/>
        <v>1118.1599999999999</v>
      </c>
      <c r="E30" s="268">
        <v>30204.62</v>
      </c>
      <c r="F30" s="281">
        <f t="shared" si="1"/>
        <v>29086.46</v>
      </c>
    </row>
    <row r="31" spans="1:7">
      <c r="A31" s="110" t="s">
        <v>359</v>
      </c>
      <c r="B31" s="268">
        <v>33448.25</v>
      </c>
      <c r="C31" s="268">
        <f>-VLOOKUP(A31,'EGOP Valuation Results'!A:CS,14,FALSE)</f>
        <v>31445</v>
      </c>
      <c r="D31" s="281">
        <f t="shared" si="0"/>
        <v>2003.25</v>
      </c>
      <c r="E31" s="268">
        <v>47033.41</v>
      </c>
      <c r="F31" s="281">
        <f t="shared" si="1"/>
        <v>45030.16</v>
      </c>
    </row>
    <row r="32" spans="1:7">
      <c r="A32" s="110" t="s">
        <v>360</v>
      </c>
      <c r="B32" s="268">
        <v>30617.37</v>
      </c>
      <c r="C32" s="268">
        <f>-VLOOKUP(A32,'EGOP Valuation Results'!A:CS,14,FALSE)</f>
        <v>28784</v>
      </c>
      <c r="D32" s="281">
        <f t="shared" si="0"/>
        <v>1833.369999999999</v>
      </c>
      <c r="E32" s="268">
        <v>44664.69</v>
      </c>
      <c r="F32" s="281">
        <f t="shared" si="1"/>
        <v>42831.320000000007</v>
      </c>
    </row>
    <row r="33" spans="1:6">
      <c r="A33" s="110" t="s">
        <v>361</v>
      </c>
      <c r="B33" s="268">
        <v>20596.3</v>
      </c>
      <c r="C33" s="268">
        <f>-VLOOKUP(A33,'EGOP Valuation Results'!A:CS,14,FALSE)</f>
        <v>19363</v>
      </c>
      <c r="D33" s="281">
        <f t="shared" si="0"/>
        <v>1233.2999999999993</v>
      </c>
      <c r="E33" s="268">
        <v>28059.48</v>
      </c>
      <c r="F33" s="281">
        <f t="shared" si="1"/>
        <v>26826.18</v>
      </c>
    </row>
    <row r="34" spans="1:6">
      <c r="A34" s="110" t="s">
        <v>362</v>
      </c>
      <c r="B34" s="268">
        <v>54441.27</v>
      </c>
      <c r="C34" s="268">
        <f>-VLOOKUP(A34,'EGOP Valuation Results'!A:CS,14,FALSE)</f>
        <v>51181</v>
      </c>
      <c r="D34" s="281">
        <f t="shared" si="0"/>
        <v>3260.2699999999968</v>
      </c>
      <c r="E34" s="268">
        <v>72201.05</v>
      </c>
      <c r="F34" s="281">
        <f t="shared" si="1"/>
        <v>68940.78</v>
      </c>
    </row>
    <row r="35" spans="1:6">
      <c r="A35" s="110" t="s">
        <v>363</v>
      </c>
      <c r="B35" s="268">
        <v>58339.93</v>
      </c>
      <c r="C35" s="268">
        <f>-VLOOKUP(A35,'EGOP Valuation Results'!A:CS,14,FALSE)</f>
        <v>54846</v>
      </c>
      <c r="D35" s="281">
        <f t="shared" si="0"/>
        <v>3493.9300000000003</v>
      </c>
      <c r="E35" s="268">
        <v>72826.03</v>
      </c>
      <c r="F35" s="281">
        <f t="shared" si="1"/>
        <v>69332.100000000006</v>
      </c>
    </row>
    <row r="36" spans="1:6">
      <c r="A36" s="110" t="s">
        <v>364</v>
      </c>
      <c r="B36" s="268">
        <v>44354.67</v>
      </c>
      <c r="C36" s="268">
        <f>-VLOOKUP(A36,'EGOP Valuation Results'!A:CS,14,FALSE)</f>
        <v>41699</v>
      </c>
      <c r="D36" s="281">
        <f t="shared" si="0"/>
        <v>2655.6699999999983</v>
      </c>
      <c r="E36" s="268">
        <v>55007.12</v>
      </c>
      <c r="F36" s="281">
        <f t="shared" si="1"/>
        <v>52351.450000000004</v>
      </c>
    </row>
    <row r="37" spans="1:6">
      <c r="A37" s="110" t="s">
        <v>365</v>
      </c>
      <c r="B37" s="268">
        <v>18511.240000000002</v>
      </c>
      <c r="C37" s="268">
        <f>-VLOOKUP(A37,'EGOP Valuation Results'!A:CS,14,FALSE)</f>
        <v>17403</v>
      </c>
      <c r="D37" s="281">
        <f t="shared" si="0"/>
        <v>1108.2400000000016</v>
      </c>
      <c r="E37" s="268">
        <v>27140.14</v>
      </c>
      <c r="F37" s="281">
        <f t="shared" si="1"/>
        <v>26031.899999999998</v>
      </c>
    </row>
    <row r="38" spans="1:6">
      <c r="A38" s="110" t="s">
        <v>366</v>
      </c>
      <c r="B38" s="268">
        <v>7366.33</v>
      </c>
      <c r="C38" s="268">
        <f>-VLOOKUP(A38,'EGOP Valuation Results'!A:CS,14,FALSE)</f>
        <v>6925</v>
      </c>
      <c r="D38" s="281">
        <f t="shared" si="0"/>
        <v>441.32999999999993</v>
      </c>
      <c r="E38" s="268">
        <v>13973.2</v>
      </c>
      <c r="F38" s="281">
        <f t="shared" si="1"/>
        <v>13531.87</v>
      </c>
    </row>
    <row r="39" spans="1:6">
      <c r="A39" s="110" t="s">
        <v>367</v>
      </c>
      <c r="B39" s="268">
        <v>49709.41</v>
      </c>
      <c r="C39" s="268">
        <f>-VLOOKUP(A39,'EGOP Valuation Results'!A:CS,14,FALSE)</f>
        <v>46733</v>
      </c>
      <c r="D39" s="281">
        <f t="shared" si="0"/>
        <v>2976.4100000000035</v>
      </c>
      <c r="E39" s="268">
        <v>76537.08</v>
      </c>
      <c r="F39" s="281">
        <f t="shared" si="1"/>
        <v>73560.67</v>
      </c>
    </row>
    <row r="40" spans="1:6">
      <c r="A40" s="110" t="s">
        <v>368</v>
      </c>
      <c r="B40" s="268">
        <v>50567.34</v>
      </c>
      <c r="C40" s="268">
        <f>-VLOOKUP(A40,'EGOP Valuation Results'!A:CS,14,FALSE)</f>
        <v>47539</v>
      </c>
      <c r="D40" s="281">
        <f t="shared" si="0"/>
        <v>3028.3399999999965</v>
      </c>
      <c r="E40" s="268">
        <v>72996.09</v>
      </c>
      <c r="F40" s="281">
        <f t="shared" si="1"/>
        <v>69967.75</v>
      </c>
    </row>
    <row r="41" spans="1:6">
      <c r="A41" s="110" t="s">
        <v>369</v>
      </c>
      <c r="B41" s="268">
        <v>34169.07</v>
      </c>
      <c r="C41" s="268">
        <f>-VLOOKUP(A41,'EGOP Valuation Results'!A:CS,14,FALSE)</f>
        <v>32123</v>
      </c>
      <c r="D41" s="281">
        <f t="shared" si="0"/>
        <v>2046.0699999999997</v>
      </c>
      <c r="E41" s="268">
        <v>43940.43</v>
      </c>
      <c r="F41" s="281">
        <f t="shared" si="1"/>
        <v>41894.36</v>
      </c>
    </row>
    <row r="42" spans="1:6">
      <c r="A42" s="110" t="s">
        <v>370</v>
      </c>
      <c r="B42" s="268">
        <v>54277.01</v>
      </c>
      <c r="C42" s="268">
        <f>-VLOOKUP(A42,'EGOP Valuation Results'!A:CS,14,FALSE)</f>
        <v>51027</v>
      </c>
      <c r="D42" s="281">
        <f t="shared" si="0"/>
        <v>3250.010000000002</v>
      </c>
      <c r="E42" s="268">
        <v>82177.47</v>
      </c>
      <c r="F42" s="281">
        <f t="shared" si="1"/>
        <v>78927.459999999992</v>
      </c>
    </row>
    <row r="43" spans="1:6">
      <c r="A43" s="110" t="s">
        <v>371</v>
      </c>
      <c r="B43" s="268">
        <v>34890.75</v>
      </c>
      <c r="C43" s="268">
        <f>-VLOOKUP(A43,'EGOP Valuation Results'!A:CS,14,FALSE)</f>
        <v>32801</v>
      </c>
      <c r="D43" s="281">
        <f t="shared" si="0"/>
        <v>2089.75</v>
      </c>
      <c r="E43" s="268">
        <v>40556.550000000003</v>
      </c>
      <c r="F43" s="281">
        <f t="shared" si="1"/>
        <v>38466.800000000003</v>
      </c>
    </row>
    <row r="44" spans="1:6">
      <c r="A44" s="110" t="s">
        <v>372</v>
      </c>
      <c r="B44" s="268">
        <v>26875.23</v>
      </c>
      <c r="C44" s="268">
        <f>-VLOOKUP(A44,'EGOP Valuation Results'!A:CS,14,FALSE)</f>
        <v>25266</v>
      </c>
      <c r="D44" s="281">
        <f t="shared" si="0"/>
        <v>1609.2299999999996</v>
      </c>
      <c r="E44" s="268">
        <v>43217.91</v>
      </c>
      <c r="F44" s="281">
        <f t="shared" si="1"/>
        <v>41608.680000000008</v>
      </c>
    </row>
    <row r="45" spans="1:6">
      <c r="A45" s="110" t="s">
        <v>373</v>
      </c>
      <c r="B45" s="268">
        <v>40288.300000000003</v>
      </c>
      <c r="C45" s="268">
        <f>-VLOOKUP(A45,'EGOP Valuation Results'!A:CS,14,FALSE)</f>
        <v>37876</v>
      </c>
      <c r="D45" s="281">
        <f t="shared" si="0"/>
        <v>2412.3000000000029</v>
      </c>
      <c r="E45" s="268">
        <v>54836.2</v>
      </c>
      <c r="F45" s="281">
        <f t="shared" si="1"/>
        <v>52423.899999999994</v>
      </c>
    </row>
    <row r="46" spans="1:6">
      <c r="A46" s="110" t="s">
        <v>374</v>
      </c>
      <c r="B46" s="268">
        <v>30572.71</v>
      </c>
      <c r="C46" s="268">
        <f>-VLOOKUP(A46,'EGOP Valuation Results'!A:CS,14,FALSE)</f>
        <v>28742</v>
      </c>
      <c r="D46" s="281">
        <f t="shared" si="0"/>
        <v>1830.7099999999991</v>
      </c>
      <c r="E46" s="268">
        <v>41729.69</v>
      </c>
      <c r="F46" s="281">
        <f t="shared" si="1"/>
        <v>39898.980000000003</v>
      </c>
    </row>
    <row r="47" spans="1:6">
      <c r="A47" s="110" t="s">
        <v>375</v>
      </c>
      <c r="B47" s="268">
        <v>10045.65</v>
      </c>
      <c r="C47" s="268">
        <f>-VLOOKUP(A47,'EGOP Valuation Results'!A:CS,14,FALSE)</f>
        <v>9444</v>
      </c>
      <c r="D47" s="281">
        <f t="shared" si="0"/>
        <v>601.64999999999964</v>
      </c>
      <c r="E47" s="268">
        <v>15848.15</v>
      </c>
      <c r="F47" s="281">
        <f t="shared" si="1"/>
        <v>15246.5</v>
      </c>
    </row>
    <row r="48" spans="1:6">
      <c r="A48" s="110" t="s">
        <v>376</v>
      </c>
      <c r="B48" s="268">
        <v>31768.58</v>
      </c>
      <c r="C48" s="268">
        <f>-VLOOKUP(A48,'EGOP Valuation Results'!A:CS,14,FALSE)</f>
        <v>29866</v>
      </c>
      <c r="D48" s="281">
        <f t="shared" si="0"/>
        <v>1902.5800000000017</v>
      </c>
      <c r="E48" s="268">
        <v>47808.59</v>
      </c>
      <c r="F48" s="281">
        <f t="shared" si="1"/>
        <v>45906.009999999995</v>
      </c>
    </row>
    <row r="49" spans="1:6">
      <c r="A49" s="110" t="s">
        <v>377</v>
      </c>
      <c r="B49" s="268">
        <v>13241.84</v>
      </c>
      <c r="C49" s="268">
        <f>-VLOOKUP(A49,'EGOP Valuation Results'!A:CS,14,FALSE)</f>
        <v>12449</v>
      </c>
      <c r="D49" s="281">
        <f t="shared" si="0"/>
        <v>792.84000000000015</v>
      </c>
      <c r="E49" s="268">
        <v>21836.42</v>
      </c>
      <c r="F49" s="281">
        <f t="shared" si="1"/>
        <v>21043.579999999998</v>
      </c>
    </row>
    <row r="50" spans="1:6">
      <c r="A50" s="110" t="s">
        <v>378</v>
      </c>
      <c r="B50" s="268">
        <v>14165372.720000001</v>
      </c>
      <c r="C50" s="268">
        <f>-VLOOKUP(A50,'EGOP Valuation Results'!A:CS,14,FALSE)</f>
        <v>13317083</v>
      </c>
      <c r="D50" s="281">
        <f t="shared" si="0"/>
        <v>848289.72000000067</v>
      </c>
      <c r="E50" s="268">
        <f>19663867.27-0.1</f>
        <v>19663867.169999998</v>
      </c>
      <c r="F50" s="281">
        <f t="shared" si="1"/>
        <v>18815577.449999996</v>
      </c>
    </row>
    <row r="51" spans="1:6" s="203" customFormat="1">
      <c r="A51" s="110" t="s">
        <v>232</v>
      </c>
      <c r="B51" s="159">
        <v>237066.8</v>
      </c>
      <c r="C51" s="268">
        <f>-VLOOKUP(A51,'EGOP Valuation Results'!A:CS,14,FALSE)</f>
        <v>222870</v>
      </c>
      <c r="D51" s="281">
        <f t="shared" si="0"/>
        <v>14196.799999999988</v>
      </c>
      <c r="E51" s="204">
        <v>208861.77</v>
      </c>
      <c r="F51" s="281">
        <f t="shared" si="1"/>
        <v>194664.97</v>
      </c>
    </row>
    <row r="52" spans="1:6" s="203" customFormat="1">
      <c r="A52" s="110" t="s">
        <v>233</v>
      </c>
      <c r="B52" s="159">
        <v>51800.65</v>
      </c>
      <c r="C52" s="268">
        <f>-VLOOKUP(A52,'EGOP Valuation Results'!A:CS,14,FALSE)</f>
        <v>48699</v>
      </c>
      <c r="D52" s="281">
        <f t="shared" si="0"/>
        <v>3101.6500000000015</v>
      </c>
      <c r="E52" s="204">
        <v>50365.86</v>
      </c>
      <c r="F52" s="281">
        <f t="shared" si="1"/>
        <v>47264.21</v>
      </c>
    </row>
    <row r="53" spans="1:6">
      <c r="B53" s="268">
        <f>SUM(B2:B52)</f>
        <v>28266093.450000007</v>
      </c>
      <c r="C53" s="268">
        <f t="shared" ref="C53:F53" si="2">SUM(C2:C52)</f>
        <v>26573386</v>
      </c>
      <c r="D53" s="268">
        <f t="shared" si="2"/>
        <v>1692707.4500000004</v>
      </c>
      <c r="E53" s="268">
        <f t="shared" si="2"/>
        <v>40501925.480000004</v>
      </c>
      <c r="F53" s="268">
        <f t="shared" si="2"/>
        <v>38809218.029999994</v>
      </c>
    </row>
  </sheetData>
  <mergeCells count="1">
    <mergeCell ref="G2:L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Journal Entries</vt:lpstr>
      <vt:lpstr>75 Note EGOP</vt:lpstr>
      <vt:lpstr>75 Note TNP</vt:lpstr>
      <vt:lpstr>75 Note TN Paygo - CU's 162-171</vt:lpstr>
      <vt:lpstr>EGOP Valuation Results</vt:lpstr>
      <vt:lpstr>TNP Valuation Results</vt:lpstr>
      <vt:lpstr>PPA Information</vt:lpstr>
      <vt:lpstr>On-Behalf Information</vt:lpstr>
      <vt:lpstr>Payment Subsequent Information</vt:lpstr>
      <vt:lpstr>EGOP Prop Share History</vt:lpstr>
      <vt:lpstr>TNP Prop Share History</vt:lpstr>
      <vt:lpstr>EGOP Deferral Balances</vt:lpstr>
    </vt:vector>
  </TitlesOfParts>
  <Company>State of Tennessee: Finance &amp;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 Boone</dc:creator>
  <cp:lastModifiedBy>Ike Boone</cp:lastModifiedBy>
  <dcterms:created xsi:type="dcterms:W3CDTF">2018-08-24T18:40:54Z</dcterms:created>
  <dcterms:modified xsi:type="dcterms:W3CDTF">2019-08-20T13:49:07Z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