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6615" activeTab="1"/>
  </bookViews>
  <sheets>
    <sheet name="PROPERTY-AGGREGATE" sheetId="1" r:id="rId1"/>
    <sheet name="WIND-HAIL" sheetId="2" r:id="rId2"/>
    <sheet name="FLOOD" sheetId="3" r:id="rId3"/>
    <sheet name="EARTH MOVEMENT" sheetId="4" r:id="rId4"/>
    <sheet name="EQUIPMENT BREAKDOWN" sheetId="5" r:id="rId5"/>
  </sheets>
  <definedNames>
    <definedName name="_xlnm.Print_Area" localSheetId="0">'PROPERTY-AGGREGATE'!$A$1:$T$53</definedName>
    <definedName name="_xlnm.Print_Titles" localSheetId="0">'PROPERTY-AGGREGATE'!$1:$4</definedName>
  </definedNames>
  <calcPr fullCalcOnLoad="1"/>
</workbook>
</file>

<file path=xl/sharedStrings.xml><?xml version="1.0" encoding="utf-8"?>
<sst xmlns="http://schemas.openxmlformats.org/spreadsheetml/2006/main" count="427" uniqueCount="176">
  <si>
    <t>Totals</t>
  </si>
  <si>
    <t>Open</t>
  </si>
  <si>
    <t>Agency</t>
  </si>
  <si>
    <t>Description</t>
  </si>
  <si>
    <t>Date of Loss</t>
  </si>
  <si>
    <t>Type of Loss</t>
  </si>
  <si>
    <t>Date Paid</t>
  </si>
  <si>
    <t>Carrier Advance Pymts Allocated by Insured</t>
  </si>
  <si>
    <t>Carrier Claim #</t>
  </si>
  <si>
    <t>Status</t>
  </si>
  <si>
    <t>Annual Aggregate Deductible Remaining</t>
  </si>
  <si>
    <t>Paid by State Under Aggregate Deductible</t>
  </si>
  <si>
    <t>Adjuster</t>
  </si>
  <si>
    <t>LOSSES LESS THAN DEDUCTIBLE OR NOT COVERED</t>
  </si>
  <si>
    <t>Ken Abernathy / Josh Braden</t>
  </si>
  <si>
    <t>Q</t>
  </si>
  <si>
    <t>Sedgwick File #</t>
  </si>
  <si>
    <t>OCTOBER 15, 2019 - OCTOBER 15, 2020 PROPERTY LOSSES - STATE OF TENNESSEE ($25,000 PER OCCURRENCE DEDUCTIBLE)</t>
  </si>
  <si>
    <t>Policy # Various</t>
  </si>
  <si>
    <t>Various</t>
  </si>
  <si>
    <t>Ken Abernathy / Brad Staples</t>
  </si>
  <si>
    <t>NAS19275350</t>
  </si>
  <si>
    <t>Multiple</t>
  </si>
  <si>
    <t>APSU &amp; Dpt of Military</t>
  </si>
  <si>
    <t>Sewage Backup</t>
  </si>
  <si>
    <t>Wind Damage</t>
  </si>
  <si>
    <t>2019-2020 Bordereaux / Loss Run</t>
  </si>
  <si>
    <t xml:space="preserve">OCTOBER 15, 2019 - OCTOBER 15, 2020 FLOOD LOSSES - STATE OF TENNESSEE </t>
  </si>
  <si>
    <t xml:space="preserve">OCTOBER 15, 2019 - OCTOBER 15, 2020 EARTH MOVEMENT LOSSES - STATE OF TENNESSEE </t>
  </si>
  <si>
    <t xml:space="preserve">Policy # Various </t>
  </si>
  <si>
    <t xml:space="preserve">OCTOBER 15, 2019 - OCTOBER 15, 2020 EQUIPMENT BREAKDOWN LOSSES - STATE OF TENNESSEE </t>
  </si>
  <si>
    <t>New Hall South Dormitory</t>
  </si>
  <si>
    <t>Fire Damage</t>
  </si>
  <si>
    <t>NAS19280560</t>
  </si>
  <si>
    <t>Lamb Hall</t>
  </si>
  <si>
    <t>Water Damage</t>
  </si>
  <si>
    <t>NAS19283520</t>
  </si>
  <si>
    <t>Pi Kappa Phi Fraternity House</t>
  </si>
  <si>
    <t>NAS19284140</t>
  </si>
  <si>
    <t>NAS19285130</t>
  </si>
  <si>
    <t>NAS19276990</t>
  </si>
  <si>
    <t>NAS19285720</t>
  </si>
  <si>
    <t>Ken Abernathy / Steve Rop</t>
  </si>
  <si>
    <t>Elevator Fluid Leak</t>
  </si>
  <si>
    <t>NAS19286990</t>
  </si>
  <si>
    <t>Ken Abernathy / Steve Rop / Josh Braden</t>
  </si>
  <si>
    <t>Sinkhole (reported)</t>
  </si>
  <si>
    <t>Sinkhole near HPER</t>
  </si>
  <si>
    <t>NAS19286380</t>
  </si>
  <si>
    <t>Loss Adjustment Expenses (adjusters and consultants)</t>
  </si>
  <si>
    <t>Estimated Gross Loss by Insured</t>
  </si>
  <si>
    <t>Validated Gross Loss by Sedgwick</t>
  </si>
  <si>
    <t>Deductible (Maintenance)</t>
  </si>
  <si>
    <t>Net RCV Loss</t>
  </si>
  <si>
    <t>NET RCV Loss plus Loss Adjustment Expenses</t>
  </si>
  <si>
    <t>N/A</t>
  </si>
  <si>
    <t>Under Review by Sedgwick</t>
  </si>
  <si>
    <t>University of Memphis</t>
  </si>
  <si>
    <t>TN Tech University</t>
  </si>
  <si>
    <t>East TN State University</t>
  </si>
  <si>
    <t>University of TN</t>
  </si>
  <si>
    <t>Middle TN State University (MTSU)</t>
  </si>
  <si>
    <t>Austin Peay State University</t>
  </si>
  <si>
    <t>Mitchell Hall</t>
  </si>
  <si>
    <t>NAS20289190</t>
  </si>
  <si>
    <t>NAS20289850</t>
  </si>
  <si>
    <t>Ken Abernathy / Jeff U'Ren</t>
  </si>
  <si>
    <t>TN Wildlife Resources Agency</t>
  </si>
  <si>
    <t>Yuchi Wildlife Refuge</t>
  </si>
  <si>
    <t>NAS20289140</t>
  </si>
  <si>
    <t>Paid by State Within Retention</t>
  </si>
  <si>
    <t>Retention</t>
  </si>
  <si>
    <t>College Heights Building</t>
  </si>
  <si>
    <t>Zach Curlin Garage and Office Building</t>
  </si>
  <si>
    <t>Centennial Place Residence</t>
  </si>
  <si>
    <t>Prescott Hall</t>
  </si>
  <si>
    <t xml:space="preserve">Hand Village Student Housing </t>
  </si>
  <si>
    <t>NAS20292990</t>
  </si>
  <si>
    <t>TBR</t>
  </si>
  <si>
    <t>TCAT / Murfreesboro</t>
  </si>
  <si>
    <t>APSU</t>
  </si>
  <si>
    <t>Governors Terrace South</t>
  </si>
  <si>
    <t>NAS20293310</t>
  </si>
  <si>
    <t>MTSU</t>
  </si>
  <si>
    <t>Science Building</t>
  </si>
  <si>
    <t>Water deionization system failed</t>
  </si>
  <si>
    <t>JIAMS</t>
  </si>
  <si>
    <t>Water damage</t>
  </si>
  <si>
    <t>SERF Building</t>
  </si>
  <si>
    <t>Water main break with resulting damage</t>
  </si>
  <si>
    <t>TN Army Nat'l Guard</t>
  </si>
  <si>
    <t>Readiness Ctr</t>
  </si>
  <si>
    <t>Flood</t>
  </si>
  <si>
    <t>TDEC</t>
  </si>
  <si>
    <t>Fall Creek Falls SP - Fishmerman Cabins</t>
  </si>
  <si>
    <t>NAS20295230</t>
  </si>
  <si>
    <t>NAS20298100</t>
  </si>
  <si>
    <t>NAS20301080</t>
  </si>
  <si>
    <t>NAS20299400</t>
  </si>
  <si>
    <t>TBD</t>
  </si>
  <si>
    <t>Tornado</t>
  </si>
  <si>
    <t>OCTOBER 15, 2019 - OCTOBER 15, 2020 WIND/HAIL (CAT) LOSSES - STATE OF TENNESSEE ($7.5mm per occurrence deductible)</t>
  </si>
  <si>
    <t>NAS20301920</t>
  </si>
  <si>
    <t>Ken Abernathy</t>
  </si>
  <si>
    <t>TSU</t>
  </si>
  <si>
    <t>Bookstore</t>
  </si>
  <si>
    <t>Steam Damage</t>
  </si>
  <si>
    <t>Boutwell Bdg</t>
  </si>
  <si>
    <t>Water</t>
  </si>
  <si>
    <t>NAS20302100</t>
  </si>
  <si>
    <t>NAS20306520</t>
  </si>
  <si>
    <t>South Cumberland State Park Bridge</t>
  </si>
  <si>
    <t>NAS20306780</t>
  </si>
  <si>
    <t>Ken Abernathy / Eric McClure</t>
  </si>
  <si>
    <t>Closed</t>
  </si>
  <si>
    <t>Closed less than deductible</t>
  </si>
  <si>
    <t>Below deductible</t>
  </si>
  <si>
    <t>TN Historic Commission</t>
  </si>
  <si>
    <t>Burra Burra Historic Copper Mine</t>
  </si>
  <si>
    <t>East TN Nursery</t>
  </si>
  <si>
    <t>Forestry</t>
  </si>
  <si>
    <t>NAS20309690</t>
  </si>
  <si>
    <t>NAS20311830</t>
  </si>
  <si>
    <t>Dyersburg State Comm College / Baptist Memorial Health Ed Bldg</t>
  </si>
  <si>
    <t>UT handling directly</t>
  </si>
  <si>
    <t>Closed to SOT</t>
  </si>
  <si>
    <t>NAS20312640</t>
  </si>
  <si>
    <t>NAS20313330</t>
  </si>
  <si>
    <t>Ford Apartments</t>
  </si>
  <si>
    <t>NAS20315250</t>
  </si>
  <si>
    <t>FRF</t>
  </si>
  <si>
    <t>Multiple Locations</t>
  </si>
  <si>
    <t>Vandalism / Riots</t>
  </si>
  <si>
    <t>NAS20319030</t>
  </si>
  <si>
    <t>Withdrawn as not covered</t>
  </si>
  <si>
    <t>HVAC equipment / Surge Damage</t>
  </si>
  <si>
    <t>NAS20319340</t>
  </si>
  <si>
    <t>NRC Apartments</t>
  </si>
  <si>
    <t>Water / Mold</t>
  </si>
  <si>
    <t>NAS20320200</t>
  </si>
  <si>
    <t>Statewide</t>
  </si>
  <si>
    <t>COVID-19</t>
  </si>
  <si>
    <t>NAS20323180</t>
  </si>
  <si>
    <t>UT</t>
  </si>
  <si>
    <t>Clement Hall</t>
  </si>
  <si>
    <t>Mold</t>
  </si>
  <si>
    <t>NAS20329760</t>
  </si>
  <si>
    <t>UTC / McLellan Aux Basketball Court</t>
  </si>
  <si>
    <t>Floyd Stadium</t>
  </si>
  <si>
    <t>Lightning</t>
  </si>
  <si>
    <t>NAS20337900</t>
  </si>
  <si>
    <t>NAS20340010</t>
  </si>
  <si>
    <t>Memorial Health Building</t>
  </si>
  <si>
    <t>NAS20342190</t>
  </si>
  <si>
    <t>Withdrawn/covered by responsible party</t>
  </si>
  <si>
    <t>Holiday Inn Facility</t>
  </si>
  <si>
    <t>DGS</t>
  </si>
  <si>
    <t>James K. Polk State Office Building</t>
  </si>
  <si>
    <t>NAS20352940</t>
  </si>
  <si>
    <t>Mental Health</t>
  </si>
  <si>
    <t>Moccasin Bend / Greer House</t>
  </si>
  <si>
    <t>NAS20353990</t>
  </si>
  <si>
    <t>East TN Ag Research Residence</t>
  </si>
  <si>
    <t>NAS20333810</t>
  </si>
  <si>
    <t>Dunn Center</t>
  </si>
  <si>
    <t>nas20334780</t>
  </si>
  <si>
    <t>Reported to CNA/Pending Info</t>
  </si>
  <si>
    <t>unkwn</t>
  </si>
  <si>
    <t>Withdrawn/not covered</t>
  </si>
  <si>
    <t>Closed in March/withdrawn by SOT</t>
  </si>
  <si>
    <t>Dougherty Building</t>
  </si>
  <si>
    <t>NAS21399010</t>
  </si>
  <si>
    <t>Under review amount agreed to by agencies</t>
  </si>
  <si>
    <t>NAS20296430</t>
  </si>
  <si>
    <t>NA</t>
  </si>
  <si>
    <t>Date: 11.7.23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</si>
</sst>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  <numFmt numFmtId="170" formatCode="00000"/>
    <numFmt numFmtId="171" formatCode="[$-409]dddd\,\ mmmm\ dd\,\ yyyy"/>
    <numFmt numFmtId="172" formatCode="[$-409]d\-mmm\-yy;@"/>
    <numFmt numFmtId="173" formatCode="[$-409]h:mm:ss\ AM/PM"/>
    <numFmt numFmtId="174" formatCode="[$-409]dddd\,\ mmmm\ d\,\ yyyy"/>
  </numFmts>
  <fonts count="7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b/>
      <sz val="11"/>
      <color indexed="56"/>
      <name val="Arial Black"/>
      <family val="2"/>
    </font>
    <font>
      <sz val="11"/>
      <color indexed="10"/>
      <name val="Arial"/>
      <family val="2"/>
    </font>
    <font>
      <b/>
      <sz val="10"/>
      <color indexed="56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0080"/>
      <name val="Arial Narrow"/>
      <family val="2"/>
    </font>
    <font>
      <b/>
      <sz val="11"/>
      <color rgb="FF002060"/>
      <name val="Arial Black"/>
      <family val="2"/>
    </font>
    <font>
      <sz val="11"/>
      <color rgb="FFFF0000"/>
      <name val="Arial"/>
      <family val="2"/>
    </font>
    <font>
      <b/>
      <sz val="10"/>
      <color rgb="FF002060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1"/>
      <color rgb="FFFF0000"/>
      <name val="Arial"/>
      <family val="2"/>
    </font>
    <font>
      <sz val="11"/>
      <color rgb="FF000080"/>
      <name val="Arial"/>
      <family val="2"/>
    </font>
    <font>
      <sz val="11"/>
      <color theme="1"/>
      <name val="Arial"/>
      <family val="2"/>
    </font>
    <font>
      <sz val="11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 quotePrefix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7" fontId="7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7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/>
    </xf>
    <xf numFmtId="7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>
      <alignment/>
    </xf>
    <xf numFmtId="7" fontId="3" fillId="33" borderId="0" xfId="0" applyNumberFormat="1" applyFont="1" applyFill="1" applyAlignment="1">
      <alignment/>
    </xf>
    <xf numFmtId="44" fontId="7" fillId="0" borderId="0" xfId="53" applyFont="1" applyFill="1" applyAlignment="1">
      <alignment/>
    </xf>
    <xf numFmtId="44" fontId="63" fillId="0" borderId="0" xfId="53" applyFont="1" applyFill="1" applyAlignment="1">
      <alignment/>
    </xf>
    <xf numFmtId="44" fontId="64" fillId="0" borderId="0" xfId="0" applyNumberFormat="1" applyFont="1" applyFill="1" applyAlignment="1">
      <alignment/>
    </xf>
    <xf numFmtId="44" fontId="7" fillId="0" borderId="0" xfId="53" applyFont="1" applyAlignment="1">
      <alignment/>
    </xf>
    <xf numFmtId="44" fontId="64" fillId="0" borderId="0" xfId="0" applyNumberFormat="1" applyFont="1" applyAlignment="1">
      <alignment/>
    </xf>
    <xf numFmtId="0" fontId="65" fillId="0" borderId="0" xfId="0" applyFont="1" applyAlignment="1">
      <alignment horizontal="center" vertical="center"/>
    </xf>
    <xf numFmtId="44" fontId="6" fillId="0" borderId="0" xfId="53" applyFont="1" applyAlignment="1">
      <alignment/>
    </xf>
    <xf numFmtId="0" fontId="3" fillId="0" borderId="0" xfId="0" applyFont="1" applyFill="1" applyAlignment="1">
      <alignment horizontal="left" wrapText="1"/>
    </xf>
    <xf numFmtId="44" fontId="66" fillId="0" borderId="10" xfId="53" applyFont="1" applyBorder="1" applyAlignment="1">
      <alignment/>
    </xf>
    <xf numFmtId="44" fontId="6" fillId="0" borderId="0" xfId="53" applyFont="1" applyFill="1" applyAlignment="1">
      <alignment/>
    </xf>
    <xf numFmtId="0" fontId="65" fillId="0" borderId="0" xfId="0" applyFont="1" applyFill="1" applyAlignment="1">
      <alignment horizontal="center" vertical="center"/>
    </xf>
    <xf numFmtId="44" fontId="66" fillId="0" borderId="0" xfId="53" applyFont="1" applyFill="1" applyBorder="1" applyAlignment="1">
      <alignment/>
    </xf>
    <xf numFmtId="14" fontId="0" fillId="0" borderId="0" xfId="0" applyNumberFormat="1" applyFill="1" applyAlignment="1">
      <alignment/>
    </xf>
    <xf numFmtId="7" fontId="0" fillId="0" borderId="0" xfId="0" applyNumberFormat="1" applyFill="1" applyAlignment="1">
      <alignment/>
    </xf>
    <xf numFmtId="44" fontId="3" fillId="0" borderId="0" xfId="53" applyFont="1" applyFill="1" applyAlignment="1">
      <alignment/>
    </xf>
    <xf numFmtId="44" fontId="67" fillId="0" borderId="0" xfId="53" applyFont="1" applyFill="1" applyAlignment="1">
      <alignment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wrapText="1"/>
    </xf>
    <xf numFmtId="14" fontId="0" fillId="0" borderId="0" xfId="0" applyNumberFormat="1" applyFont="1" applyAlignment="1">
      <alignment wrapText="1"/>
    </xf>
    <xf numFmtId="44" fontId="0" fillId="0" borderId="0" xfId="0" applyNumberFormat="1" applyAlignment="1">
      <alignment/>
    </xf>
    <xf numFmtId="44" fontId="7" fillId="0" borderId="0" xfId="0" applyNumberFormat="1" applyFont="1" applyAlignment="1">
      <alignment/>
    </xf>
    <xf numFmtId="44" fontId="3" fillId="33" borderId="0" xfId="0" applyNumberFormat="1" applyFont="1" applyFill="1" applyAlignment="1">
      <alignment/>
    </xf>
    <xf numFmtId="44" fontId="0" fillId="0" borderId="0" xfId="0" applyNumberFormat="1" applyAlignment="1">
      <alignment horizontal="center"/>
    </xf>
    <xf numFmtId="44" fontId="0" fillId="0" borderId="0" xfId="0" applyNumberFormat="1" applyFont="1" applyAlignment="1">
      <alignment horizontal="center" wrapText="1"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wrapText="1"/>
    </xf>
    <xf numFmtId="44" fontId="68" fillId="0" borderId="10" xfId="53" applyNumberFormat="1" applyFont="1" applyBorder="1" applyAlignment="1">
      <alignment horizontal="right" vertical="center"/>
    </xf>
    <xf numFmtId="44" fontId="69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44" fontId="70" fillId="0" borderId="0" xfId="44" applyNumberFormat="1" applyFont="1" applyAlignment="1">
      <alignment/>
    </xf>
    <xf numFmtId="14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/>
    </xf>
    <xf numFmtId="44" fontId="7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4" fontId="3" fillId="0" borderId="0" xfId="0" applyNumberFormat="1" applyFont="1" applyFill="1" applyAlignment="1">
      <alignment horizontal="center" vertical="center"/>
    </xf>
    <xf numFmtId="44" fontId="3" fillId="0" borderId="0" xfId="53" applyFont="1" applyFill="1" applyAlignment="1">
      <alignment horizontal="center" vertical="center"/>
    </xf>
    <xf numFmtId="44" fontId="67" fillId="0" borderId="0" xfId="53" applyFont="1" applyFill="1" applyAlignment="1">
      <alignment horizontal="center" vertical="center"/>
    </xf>
    <xf numFmtId="44" fontId="72" fillId="7" borderId="0" xfId="0" applyNumberFormat="1" applyFont="1" applyFill="1" applyAlignment="1">
      <alignment horizontal="center" vertical="center"/>
    </xf>
    <xf numFmtId="44" fontId="3" fillId="34" borderId="0" xfId="53" applyFont="1" applyFill="1" applyAlignment="1">
      <alignment horizontal="center" vertical="center"/>
    </xf>
    <xf numFmtId="14" fontId="3" fillId="34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4" fontId="7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Alignment="1">
      <alignment/>
    </xf>
    <xf numFmtId="44" fontId="2" fillId="0" borderId="0" xfId="53" applyFont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14" fontId="5" fillId="34" borderId="0" xfId="0" applyNumberFormat="1" applyFont="1" applyFill="1" applyAlignment="1">
      <alignment/>
    </xf>
    <xf numFmtId="7" fontId="5" fillId="34" borderId="0" xfId="0" applyNumberFormat="1" applyFont="1" applyFill="1" applyAlignment="1">
      <alignment/>
    </xf>
    <xf numFmtId="7" fontId="4" fillId="34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 wrapText="1"/>
    </xf>
    <xf numFmtId="14" fontId="6" fillId="34" borderId="11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7" fontId="6" fillId="34" borderId="11" xfId="0" applyNumberFormat="1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14" fontId="6" fillId="34" borderId="0" xfId="0" applyNumberFormat="1" applyFont="1" applyFill="1" applyAlignment="1">
      <alignment/>
    </xf>
    <xf numFmtId="7" fontId="9" fillId="34" borderId="0" xfId="0" applyNumberFormat="1" applyFont="1" applyFill="1" applyAlignment="1">
      <alignment/>
    </xf>
    <xf numFmtId="44" fontId="6" fillId="34" borderId="0" xfId="53" applyFont="1" applyFill="1" applyAlignment="1">
      <alignment/>
    </xf>
    <xf numFmtId="44" fontId="6" fillId="34" borderId="0" xfId="53" applyFont="1" applyFill="1" applyBorder="1" applyAlignment="1">
      <alignment/>
    </xf>
    <xf numFmtId="0" fontId="1" fillId="34" borderId="0" xfId="0" applyFont="1" applyFill="1" applyAlignment="1">
      <alignment/>
    </xf>
    <xf numFmtId="7" fontId="6" fillId="34" borderId="0" xfId="0" applyNumberFormat="1" applyFont="1" applyFill="1" applyAlignment="1">
      <alignment/>
    </xf>
    <xf numFmtId="0" fontId="6" fillId="34" borderId="0" xfId="0" applyFont="1" applyFill="1" applyAlignment="1">
      <alignment wrapText="1"/>
    </xf>
    <xf numFmtId="44" fontId="6" fillId="34" borderId="11" xfId="0" applyNumberFormat="1" applyFont="1" applyFill="1" applyBorder="1" applyAlignment="1">
      <alignment horizontal="center" wrapText="1"/>
    </xf>
    <xf numFmtId="44" fontId="1" fillId="34" borderId="11" xfId="0" applyNumberFormat="1" applyFont="1" applyFill="1" applyBorder="1" applyAlignment="1">
      <alignment horizontal="center" wrapText="1"/>
    </xf>
    <xf numFmtId="0" fontId="73" fillId="0" borderId="0" xfId="0" applyFont="1" applyAlignment="1">
      <alignment horizontal="center" vertical="center"/>
    </xf>
    <xf numFmtId="0" fontId="74" fillId="0" borderId="0" xfId="0" applyFont="1" applyFill="1" applyAlignment="1">
      <alignment horizontal="center" vertical="center" wrapText="1"/>
    </xf>
    <xf numFmtId="0" fontId="3" fillId="0" borderId="0" xfId="0" applyFont="1" applyFill="1" applyAlignment="1" quotePrefix="1">
      <alignment horizontal="center" vertical="center" wrapText="1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4" fontId="3" fillId="34" borderId="0" xfId="0" applyNumberFormat="1" applyFont="1" applyFill="1" applyAlignment="1">
      <alignment/>
    </xf>
    <xf numFmtId="7" fontId="3" fillId="34" borderId="0" xfId="0" applyNumberFormat="1" applyFont="1" applyFill="1" applyAlignment="1">
      <alignment/>
    </xf>
    <xf numFmtId="7" fontId="2" fillId="34" borderId="0" xfId="0" applyNumberFormat="1" applyFont="1" applyFill="1" applyAlignment="1">
      <alignment/>
    </xf>
    <xf numFmtId="44" fontId="66" fillId="0" borderId="10" xfId="53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/>
    </xf>
    <xf numFmtId="44" fontId="67" fillId="0" borderId="0" xfId="0" applyNumberFormat="1" applyFont="1" applyAlignment="1">
      <alignment vertical="center"/>
    </xf>
    <xf numFmtId="44" fontId="72" fillId="0" borderId="0" xfId="44" applyNumberFormat="1" applyFont="1" applyAlignment="1">
      <alignment/>
    </xf>
    <xf numFmtId="0" fontId="7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 wrapText="1"/>
    </xf>
    <xf numFmtId="44" fontId="3" fillId="0" borderId="0" xfId="44" applyNumberFormat="1" applyFont="1" applyAlignment="1">
      <alignment/>
    </xf>
    <xf numFmtId="44" fontId="67" fillId="0" borderId="0" xfId="44" applyNumberFormat="1" applyFont="1" applyAlignment="1">
      <alignment/>
    </xf>
    <xf numFmtId="44" fontId="3" fillId="0" borderId="0" xfId="0" applyNumberFormat="1" applyFont="1" applyAlignment="1">
      <alignment wrapText="1"/>
    </xf>
    <xf numFmtId="4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 wrapText="1"/>
    </xf>
    <xf numFmtId="44" fontId="10" fillId="34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Font="1" applyAlignment="1">
      <alignment horizontal="center" vertical="center" wrapText="1"/>
    </xf>
    <xf numFmtId="44" fontId="0" fillId="0" borderId="0" xfId="44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44" fontId="70" fillId="0" borderId="0" xfId="44" applyNumberFormat="1" applyFont="1" applyAlignment="1">
      <alignment horizontal="center" vertical="center"/>
    </xf>
    <xf numFmtId="14" fontId="4" fillId="34" borderId="0" xfId="0" applyNumberFormat="1" applyFont="1" applyFill="1" applyAlignment="1">
      <alignment/>
    </xf>
    <xf numFmtId="14" fontId="0" fillId="0" borderId="0" xfId="0" applyNumberFormat="1" applyAlignment="1">
      <alignment vertical="center"/>
    </xf>
    <xf numFmtId="14" fontId="2" fillId="34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14" fontId="3" fillId="0" borderId="0" xfId="0" applyNumberFormat="1" applyFont="1" applyFill="1" applyAlignment="1">
      <alignment horizontal="center" vertical="top"/>
    </xf>
    <xf numFmtId="44" fontId="3" fillId="0" borderId="0" xfId="53" applyFont="1" applyFill="1" applyAlignment="1">
      <alignment horizontal="center" vertical="top"/>
    </xf>
    <xf numFmtId="44" fontId="67" fillId="0" borderId="0" xfId="53" applyFont="1" applyFill="1" applyAlignment="1">
      <alignment horizontal="center" vertical="top"/>
    </xf>
    <xf numFmtId="44" fontId="72" fillId="7" borderId="0" xfId="0" applyNumberFormat="1" applyFont="1" applyFill="1" applyAlignment="1">
      <alignment horizontal="center" vertical="top"/>
    </xf>
    <xf numFmtId="44" fontId="3" fillId="34" borderId="0" xfId="53" applyFont="1" applyFill="1" applyAlignment="1">
      <alignment horizontal="center" vertical="top"/>
    </xf>
    <xf numFmtId="14" fontId="3" fillId="34" borderId="0" xfId="0" applyNumberFormat="1" applyFont="1" applyFill="1" applyAlignment="1">
      <alignment horizontal="center" vertical="top"/>
    </xf>
    <xf numFmtId="0" fontId="73" fillId="0" borderId="0" xfId="0" applyFont="1" applyAlignment="1">
      <alignment horizontal="center" vertical="top"/>
    </xf>
    <xf numFmtId="0" fontId="7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 wrapText="1"/>
    </xf>
    <xf numFmtId="44" fontId="3" fillId="0" borderId="0" xfId="0" applyNumberFormat="1" applyFont="1" applyAlignment="1">
      <alignment horizontal="center" vertical="top"/>
    </xf>
    <xf numFmtId="44" fontId="3" fillId="0" borderId="0" xfId="0" applyNumberFormat="1" applyFont="1" applyAlignment="1">
      <alignment horizontal="center" vertical="top" wrapText="1"/>
    </xf>
    <xf numFmtId="44" fontId="3" fillId="0" borderId="0" xfId="44" applyNumberFormat="1" applyFont="1" applyAlignment="1">
      <alignment horizontal="center" vertical="top"/>
    </xf>
    <xf numFmtId="44" fontId="67" fillId="0" borderId="0" xfId="44" applyNumberFormat="1" applyFont="1" applyAlignment="1">
      <alignment horizontal="center" vertical="top"/>
    </xf>
    <xf numFmtId="44" fontId="3" fillId="7" borderId="0" xfId="44" applyNumberFormat="1" applyFont="1" applyFill="1" applyAlignment="1">
      <alignment horizontal="center" vertical="top"/>
    </xf>
    <xf numFmtId="44" fontId="3" fillId="34" borderId="0" xfId="0" applyNumberFormat="1" applyFont="1" applyFill="1" applyAlignment="1">
      <alignment horizontal="center" vertical="top"/>
    </xf>
    <xf numFmtId="44" fontId="67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44" fontId="3" fillId="34" borderId="0" xfId="53" applyNumberFormat="1" applyFont="1" applyFill="1" applyAlignment="1">
      <alignment horizontal="center" vertical="top"/>
    </xf>
    <xf numFmtId="14" fontId="3" fillId="34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44" fontId="3" fillId="35" borderId="0" xfId="53" applyFont="1" applyFill="1" applyAlignment="1">
      <alignment horizontal="center" vertical="center"/>
    </xf>
    <xf numFmtId="44" fontId="3" fillId="35" borderId="0" xfId="53" applyFont="1" applyFill="1" applyAlignment="1">
      <alignment/>
    </xf>
    <xf numFmtId="8" fontId="3" fillId="35" borderId="0" xfId="44" applyNumberFormat="1" applyFont="1" applyFill="1" applyAlignment="1">
      <alignment horizontal="center" vertical="center"/>
    </xf>
    <xf numFmtId="8" fontId="3" fillId="35" borderId="0" xfId="44" applyNumberFormat="1" applyFont="1" applyFill="1" applyAlignment="1">
      <alignment horizontal="center"/>
    </xf>
    <xf numFmtId="8" fontId="3" fillId="35" borderId="0" xfId="53" applyNumberFormat="1" applyFont="1" applyFill="1" applyAlignment="1">
      <alignment horizontal="center"/>
    </xf>
    <xf numFmtId="8" fontId="3" fillId="35" borderId="0" xfId="0" applyNumberFormat="1" applyFont="1" applyFill="1" applyAlignment="1">
      <alignment horizontal="center"/>
    </xf>
    <xf numFmtId="8" fontId="3" fillId="35" borderId="0" xfId="44" applyNumberFormat="1" applyFont="1" applyFill="1" applyAlignment="1">
      <alignment/>
    </xf>
    <xf numFmtId="8" fontId="0" fillId="35" borderId="0" xfId="0" applyNumberFormat="1" applyFont="1" applyFill="1" applyAlignment="1">
      <alignment horizontal="center" vertical="center"/>
    </xf>
    <xf numFmtId="8" fontId="0" fillId="0" borderId="0" xfId="0" applyNumberFormat="1" applyAlignment="1">
      <alignment/>
    </xf>
    <xf numFmtId="0" fontId="73" fillId="0" borderId="0" xfId="0" applyFont="1" applyFill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44" fontId="0" fillId="0" borderId="0" xfId="44" applyNumberFormat="1" applyFont="1" applyAlignment="1">
      <alignment horizontal="center" vertical="center"/>
    </xf>
    <xf numFmtId="8" fontId="0" fillId="35" borderId="0" xfId="44" applyNumberFormat="1" applyFont="1" applyFill="1" applyAlignment="1">
      <alignment horizontal="center" vertical="center"/>
    </xf>
    <xf numFmtId="8" fontId="0" fillId="0" borderId="0" xfId="44" applyNumberFormat="1" applyFont="1" applyAlignment="1">
      <alignment horizontal="center" vertical="center"/>
    </xf>
    <xf numFmtId="44" fontId="0" fillId="0" borderId="0" xfId="44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44" fontId="0" fillId="0" borderId="0" xfId="0" applyNumberFormat="1" applyFont="1" applyAlignment="1">
      <alignment/>
    </xf>
    <xf numFmtId="0" fontId="71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0" xfId="0" applyFont="1" applyFill="1" applyAlignment="1">
      <alignment horizontal="left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4" xfId="49"/>
    <cellStyle name="Currency 3" xfId="50"/>
    <cellStyle name="Currency 3 2" xfId="51"/>
    <cellStyle name="Currency 4" xfId="52"/>
    <cellStyle name="Currency 5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zoomScale="80" zoomScaleNormal="80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16.421875" style="0" customWidth="1"/>
    <col min="2" max="2" width="22.421875" style="0" customWidth="1"/>
    <col min="3" max="3" width="15.28125" style="2" customWidth="1"/>
    <col min="4" max="4" width="14.00390625" style="2" customWidth="1"/>
    <col min="5" max="5" width="25.7109375" style="0" customWidth="1"/>
    <col min="6" max="6" width="23.8515625" style="0" customWidth="1"/>
    <col min="7" max="7" width="20.00390625" style="0" customWidth="1"/>
    <col min="8" max="8" width="23.140625" style="3" customWidth="1"/>
    <col min="9" max="9" width="20.7109375" style="3" customWidth="1"/>
    <col min="10" max="10" width="19.421875" style="3" bestFit="1" customWidth="1"/>
    <col min="11" max="11" width="21.140625" style="3" customWidth="1"/>
    <col min="12" max="12" width="24.7109375" style="3" customWidth="1"/>
    <col min="13" max="13" width="20.421875" style="0" bestFit="1" customWidth="1"/>
    <col min="14" max="14" width="18.421875" style="3" bestFit="1" customWidth="1"/>
    <col min="15" max="15" width="21.28125" style="0" customWidth="1"/>
    <col min="16" max="16" width="8.00390625" style="3" customWidth="1"/>
    <col min="17" max="17" width="18.7109375" style="0" customWidth="1"/>
    <col min="18" max="18" width="15.421875" style="0" customWidth="1"/>
    <col min="19" max="19" width="14.28125" style="0" bestFit="1" customWidth="1"/>
    <col min="20" max="20" width="20.57421875" style="0" customWidth="1"/>
    <col min="21" max="21" width="17.421875" style="0" customWidth="1"/>
    <col min="22" max="22" width="3.00390625" style="0" customWidth="1"/>
    <col min="23" max="23" width="46.28125" style="0" customWidth="1"/>
  </cols>
  <sheetData>
    <row r="1" spans="1:20" s="15" customFormat="1" ht="21" customHeight="1">
      <c r="A1" s="97" t="s">
        <v>17</v>
      </c>
      <c r="B1" s="98"/>
      <c r="C1" s="99"/>
      <c r="D1" s="99"/>
      <c r="E1" s="98"/>
      <c r="F1" s="98"/>
      <c r="G1" s="98"/>
      <c r="H1" s="100"/>
      <c r="I1" s="101" t="s">
        <v>26</v>
      </c>
      <c r="J1" s="101"/>
      <c r="K1" s="101"/>
      <c r="L1" s="101"/>
      <c r="M1" s="98"/>
      <c r="N1" s="101" t="s">
        <v>18</v>
      </c>
      <c r="O1" s="98"/>
      <c r="P1" s="100"/>
      <c r="Q1" s="98"/>
      <c r="R1" s="98"/>
      <c r="S1" s="98"/>
      <c r="T1" s="98"/>
    </row>
    <row r="2" spans="1:24" ht="15" thickBot="1">
      <c r="A2" s="5"/>
      <c r="B2" s="5"/>
      <c r="C2" s="6"/>
      <c r="D2" s="6"/>
      <c r="E2" s="5"/>
      <c r="F2" s="5"/>
      <c r="G2" s="5"/>
      <c r="H2" s="7"/>
      <c r="I2" s="7"/>
      <c r="J2" s="7"/>
      <c r="K2" s="7"/>
      <c r="L2" s="7"/>
      <c r="M2" s="5"/>
      <c r="N2" s="7"/>
      <c r="O2" s="5"/>
      <c r="P2" s="7"/>
      <c r="Q2" s="5"/>
      <c r="R2" s="5"/>
      <c r="S2" s="5"/>
      <c r="T2" s="5"/>
      <c r="U2" s="5"/>
      <c r="V2" s="5"/>
      <c r="W2" s="5"/>
      <c r="X2" s="5"/>
    </row>
    <row r="3" spans="1:23" s="1" customFormat="1" ht="87" customHeight="1" thickBot="1">
      <c r="A3" s="104" t="s">
        <v>2</v>
      </c>
      <c r="B3" s="104" t="s">
        <v>3</v>
      </c>
      <c r="C3" s="103" t="s">
        <v>4</v>
      </c>
      <c r="D3" s="104" t="s">
        <v>5</v>
      </c>
      <c r="E3" s="105" t="s">
        <v>50</v>
      </c>
      <c r="F3" s="105" t="s">
        <v>56</v>
      </c>
      <c r="G3" s="105" t="s">
        <v>51</v>
      </c>
      <c r="H3" s="105" t="s">
        <v>52</v>
      </c>
      <c r="I3" s="105" t="s">
        <v>53</v>
      </c>
      <c r="J3" s="105" t="s">
        <v>49</v>
      </c>
      <c r="K3" s="105" t="s">
        <v>54</v>
      </c>
      <c r="L3" s="104" t="s">
        <v>10</v>
      </c>
      <c r="M3" s="105" t="s">
        <v>11</v>
      </c>
      <c r="N3" s="104" t="s">
        <v>6</v>
      </c>
      <c r="O3" s="105" t="s">
        <v>7</v>
      </c>
      <c r="P3" s="104" t="s">
        <v>6</v>
      </c>
      <c r="Q3" s="104" t="s">
        <v>8</v>
      </c>
      <c r="R3" s="104" t="s">
        <v>16</v>
      </c>
      <c r="S3" s="104" t="s">
        <v>9</v>
      </c>
      <c r="T3" s="104" t="s">
        <v>12</v>
      </c>
      <c r="U3" s="4"/>
      <c r="V3" s="4"/>
      <c r="W3" s="4"/>
    </row>
    <row r="4" spans="1:23" ht="18.75" customHeight="1" thickBot="1">
      <c r="A4" s="40"/>
      <c r="B4" s="40"/>
      <c r="C4" s="41"/>
      <c r="D4" s="40"/>
      <c r="E4" s="42"/>
      <c r="F4" s="42"/>
      <c r="G4" s="42"/>
      <c r="H4" s="42"/>
      <c r="I4" s="42"/>
      <c r="J4" s="42"/>
      <c r="K4" s="42"/>
      <c r="L4" s="51">
        <v>7500000</v>
      </c>
      <c r="M4" s="42"/>
      <c r="N4" s="41"/>
      <c r="O4" s="42"/>
      <c r="P4" s="40"/>
      <c r="Q4" s="40"/>
      <c r="R4" s="40"/>
      <c r="S4" s="40"/>
      <c r="T4" s="40"/>
      <c r="U4" s="5"/>
      <c r="V4" s="5"/>
      <c r="W4" s="5"/>
    </row>
    <row r="5" spans="1:23" s="12" customFormat="1" ht="14.25" customHeight="1">
      <c r="A5" s="92"/>
      <c r="B5" s="8"/>
      <c r="C5" s="36"/>
      <c r="D5" s="8"/>
      <c r="E5" s="37"/>
      <c r="F5" s="37"/>
      <c r="G5" s="37"/>
      <c r="H5" s="37"/>
      <c r="I5" s="37"/>
      <c r="J5" s="37"/>
      <c r="K5" s="37"/>
      <c r="L5" s="54"/>
      <c r="M5" s="37"/>
      <c r="N5" s="36"/>
      <c r="O5" s="37"/>
      <c r="P5" s="8"/>
      <c r="Q5" s="8"/>
      <c r="R5" s="8"/>
      <c r="S5" s="8"/>
      <c r="T5" s="8"/>
      <c r="U5" s="8"/>
      <c r="V5" s="8"/>
      <c r="W5" s="8"/>
    </row>
    <row r="6" spans="1:23" s="12" customFormat="1" ht="28.5">
      <c r="A6" s="62" t="s">
        <v>57</v>
      </c>
      <c r="B6" s="62" t="s">
        <v>73</v>
      </c>
      <c r="C6" s="86">
        <v>43754</v>
      </c>
      <c r="D6" s="62" t="s">
        <v>24</v>
      </c>
      <c r="E6" s="87">
        <v>74751.64</v>
      </c>
      <c r="F6" s="87">
        <v>0</v>
      </c>
      <c r="G6" s="87">
        <f aca="true" t="shared" si="0" ref="G6:G11">E6</f>
        <v>74751.64</v>
      </c>
      <c r="H6" s="88">
        <v>-25000</v>
      </c>
      <c r="I6" s="87">
        <f>G6+H6</f>
        <v>49751.64</v>
      </c>
      <c r="J6" s="183">
        <v>9488.6</v>
      </c>
      <c r="K6" s="87">
        <f>I6+J6</f>
        <v>59240.24</v>
      </c>
      <c r="L6" s="89">
        <f>L4-M6</f>
        <v>7440759.76</v>
      </c>
      <c r="M6" s="90">
        <f>K6</f>
        <v>59240.24</v>
      </c>
      <c r="N6" s="91">
        <v>44678</v>
      </c>
      <c r="O6" s="87"/>
      <c r="P6" s="87"/>
      <c r="Q6" s="116" t="s">
        <v>55</v>
      </c>
      <c r="R6" s="92" t="s">
        <v>21</v>
      </c>
      <c r="S6" s="92" t="s">
        <v>114</v>
      </c>
      <c r="T6" s="62" t="s">
        <v>20</v>
      </c>
      <c r="U6" s="8"/>
      <c r="V6" s="8"/>
      <c r="W6" s="8"/>
    </row>
    <row r="7" spans="1:23" s="12" customFormat="1" ht="28.5">
      <c r="A7" s="62" t="s">
        <v>58</v>
      </c>
      <c r="B7" s="62" t="s">
        <v>31</v>
      </c>
      <c r="C7" s="86">
        <v>43781</v>
      </c>
      <c r="D7" s="62" t="s">
        <v>32</v>
      </c>
      <c r="E7" s="87">
        <v>56968.62</v>
      </c>
      <c r="F7" s="87">
        <v>0</v>
      </c>
      <c r="G7" s="87">
        <f t="shared" si="0"/>
        <v>56968.62</v>
      </c>
      <c r="H7" s="88">
        <v>-25000</v>
      </c>
      <c r="I7" s="87">
        <f aca="true" t="shared" si="1" ref="I7:I12">G7+H7</f>
        <v>31968.620000000003</v>
      </c>
      <c r="J7" s="183">
        <v>4860.46</v>
      </c>
      <c r="K7" s="87">
        <f aca="true" t="shared" si="2" ref="K7:K18">I7+J7</f>
        <v>36829.08</v>
      </c>
      <c r="L7" s="89">
        <f aca="true" t="shared" si="3" ref="L7:L14">L6-M7</f>
        <v>7403930.68</v>
      </c>
      <c r="M7" s="90">
        <f aca="true" t="shared" si="4" ref="M7:M17">K7</f>
        <v>36829.08</v>
      </c>
      <c r="N7" s="91">
        <v>44116</v>
      </c>
      <c r="O7" s="87"/>
      <c r="P7" s="87"/>
      <c r="Q7" s="116" t="s">
        <v>55</v>
      </c>
      <c r="R7" s="92" t="s">
        <v>33</v>
      </c>
      <c r="S7" s="92" t="s">
        <v>114</v>
      </c>
      <c r="T7" s="62" t="s">
        <v>14</v>
      </c>
      <c r="U7" s="8"/>
      <c r="V7" s="8"/>
      <c r="W7" s="8"/>
    </row>
    <row r="8" spans="1:23" s="12" customFormat="1" ht="42.75">
      <c r="A8" s="62" t="s">
        <v>59</v>
      </c>
      <c r="B8" s="62" t="s">
        <v>34</v>
      </c>
      <c r="C8" s="86">
        <v>43797</v>
      </c>
      <c r="D8" s="62" t="s">
        <v>35</v>
      </c>
      <c r="E8" s="87">
        <v>475538.43341</v>
      </c>
      <c r="F8" s="87">
        <f>E8-G8</f>
        <v>0</v>
      </c>
      <c r="G8" s="87">
        <f t="shared" si="0"/>
        <v>475538.43341</v>
      </c>
      <c r="H8" s="88">
        <v>-25000</v>
      </c>
      <c r="I8" s="87">
        <f t="shared" si="1"/>
        <v>450538.43341</v>
      </c>
      <c r="J8" s="183">
        <v>19377.47</v>
      </c>
      <c r="K8" s="87">
        <f t="shared" si="2"/>
        <v>469915.90341</v>
      </c>
      <c r="L8" s="89">
        <f t="shared" si="3"/>
        <v>6934014.77659</v>
      </c>
      <c r="M8" s="90">
        <f t="shared" si="4"/>
        <v>469915.90341</v>
      </c>
      <c r="N8" s="91">
        <v>44319</v>
      </c>
      <c r="O8" s="87"/>
      <c r="P8" s="87"/>
      <c r="Q8" s="116" t="s">
        <v>55</v>
      </c>
      <c r="R8" s="92" t="s">
        <v>36</v>
      </c>
      <c r="S8" s="92" t="s">
        <v>114</v>
      </c>
      <c r="T8" s="117" t="s">
        <v>45</v>
      </c>
      <c r="U8" s="8"/>
      <c r="V8" s="8"/>
      <c r="W8" s="8"/>
    </row>
    <row r="9" spans="1:23" ht="28.5">
      <c r="A9" s="62" t="s">
        <v>57</v>
      </c>
      <c r="B9" s="118" t="s">
        <v>74</v>
      </c>
      <c r="C9" s="86">
        <v>43805</v>
      </c>
      <c r="D9" s="62" t="s">
        <v>32</v>
      </c>
      <c r="E9" s="57">
        <v>465513.92</v>
      </c>
      <c r="F9" s="57">
        <v>0</v>
      </c>
      <c r="G9" s="57">
        <f t="shared" si="0"/>
        <v>465513.92</v>
      </c>
      <c r="H9" s="58">
        <v>-25000</v>
      </c>
      <c r="I9" s="57">
        <f t="shared" si="1"/>
        <v>440513.92</v>
      </c>
      <c r="J9" s="184">
        <v>23612.91</v>
      </c>
      <c r="K9" s="87">
        <f t="shared" si="2"/>
        <v>464126.82999999996</v>
      </c>
      <c r="L9" s="89">
        <f t="shared" si="3"/>
        <v>6469887.94659</v>
      </c>
      <c r="M9" s="90">
        <f t="shared" si="4"/>
        <v>464126.82999999996</v>
      </c>
      <c r="N9" s="180">
        <v>44211</v>
      </c>
      <c r="O9" s="43"/>
      <c r="P9" s="43"/>
      <c r="Q9" s="116" t="s">
        <v>55</v>
      </c>
      <c r="R9" s="92" t="s">
        <v>39</v>
      </c>
      <c r="S9" s="92" t="s">
        <v>114</v>
      </c>
      <c r="T9" s="62" t="s">
        <v>20</v>
      </c>
      <c r="U9" s="5"/>
      <c r="V9" s="5"/>
      <c r="W9" s="5"/>
    </row>
    <row r="10" spans="1:23" s="12" customFormat="1" ht="28.5">
      <c r="A10" s="62" t="s">
        <v>58</v>
      </c>
      <c r="B10" s="62" t="s">
        <v>75</v>
      </c>
      <c r="C10" s="86">
        <v>43781</v>
      </c>
      <c r="D10" s="62" t="s">
        <v>43</v>
      </c>
      <c r="E10" s="87">
        <v>62924.17</v>
      </c>
      <c r="F10" s="87">
        <v>0</v>
      </c>
      <c r="G10" s="87">
        <f t="shared" si="0"/>
        <v>62924.17</v>
      </c>
      <c r="H10" s="88">
        <v>-25000</v>
      </c>
      <c r="I10" s="87">
        <f t="shared" si="1"/>
        <v>37924.17</v>
      </c>
      <c r="J10" s="183">
        <v>6478.52</v>
      </c>
      <c r="K10" s="87">
        <f t="shared" si="2"/>
        <v>44402.69</v>
      </c>
      <c r="L10" s="89">
        <f t="shared" si="3"/>
        <v>6425485.256589999</v>
      </c>
      <c r="M10" s="90">
        <f t="shared" si="4"/>
        <v>44402.69</v>
      </c>
      <c r="N10" s="91">
        <v>44116</v>
      </c>
      <c r="O10" s="87"/>
      <c r="P10" s="87"/>
      <c r="Q10" s="116" t="s">
        <v>55</v>
      </c>
      <c r="R10" s="92" t="s">
        <v>44</v>
      </c>
      <c r="S10" s="92" t="s">
        <v>114</v>
      </c>
      <c r="T10" s="62" t="s">
        <v>14</v>
      </c>
      <c r="U10" s="8"/>
      <c r="V10" s="8"/>
      <c r="W10" s="8"/>
    </row>
    <row r="11" spans="1:23" s="12" customFormat="1" ht="28.5">
      <c r="A11" s="62" t="s">
        <v>57</v>
      </c>
      <c r="B11" s="62" t="s">
        <v>63</v>
      </c>
      <c r="C11" s="86">
        <v>43839</v>
      </c>
      <c r="D11" s="62" t="s">
        <v>35</v>
      </c>
      <c r="E11" s="87">
        <v>28656.98</v>
      </c>
      <c r="F11" s="87">
        <v>0</v>
      </c>
      <c r="G11" s="87">
        <f t="shared" si="0"/>
        <v>28656.98</v>
      </c>
      <c r="H11" s="88">
        <v>-25000</v>
      </c>
      <c r="I11" s="87">
        <f t="shared" si="1"/>
        <v>3656.9799999999996</v>
      </c>
      <c r="J11" s="183">
        <v>2932.41</v>
      </c>
      <c r="K11" s="87">
        <f t="shared" si="2"/>
        <v>6589.389999999999</v>
      </c>
      <c r="L11" s="89">
        <f t="shared" si="3"/>
        <v>6418895.86659</v>
      </c>
      <c r="M11" s="90">
        <f t="shared" si="4"/>
        <v>6589.389999999999</v>
      </c>
      <c r="N11" s="91">
        <v>44090</v>
      </c>
      <c r="O11" s="87"/>
      <c r="P11" s="87"/>
      <c r="Q11" s="116" t="s">
        <v>55</v>
      </c>
      <c r="R11" s="92" t="s">
        <v>65</v>
      </c>
      <c r="S11" s="92" t="s">
        <v>114</v>
      </c>
      <c r="T11" s="62" t="s">
        <v>66</v>
      </c>
      <c r="U11" s="8"/>
      <c r="V11" s="8"/>
      <c r="W11" s="8"/>
    </row>
    <row r="12" spans="1:23" s="12" customFormat="1" ht="57">
      <c r="A12" s="62" t="s">
        <v>60</v>
      </c>
      <c r="B12" s="62" t="s">
        <v>88</v>
      </c>
      <c r="C12" s="86">
        <v>43889</v>
      </c>
      <c r="D12" s="62" t="s">
        <v>89</v>
      </c>
      <c r="E12" s="87">
        <v>330000</v>
      </c>
      <c r="F12" s="87">
        <f>E12-G12</f>
        <v>251102.28999999998</v>
      </c>
      <c r="G12" s="87">
        <v>78897.71</v>
      </c>
      <c r="H12" s="88">
        <v>-75000</v>
      </c>
      <c r="I12" s="87">
        <f t="shared" si="1"/>
        <v>3897.7100000000064</v>
      </c>
      <c r="J12" s="183">
        <v>6248.46</v>
      </c>
      <c r="K12" s="87">
        <f t="shared" si="2"/>
        <v>10146.170000000006</v>
      </c>
      <c r="L12" s="89">
        <f t="shared" si="3"/>
        <v>6408749.69659</v>
      </c>
      <c r="M12" s="90">
        <f t="shared" si="4"/>
        <v>10146.170000000006</v>
      </c>
      <c r="N12" s="91">
        <v>44207</v>
      </c>
      <c r="O12" s="87"/>
      <c r="P12" s="87"/>
      <c r="Q12" s="116" t="s">
        <v>55</v>
      </c>
      <c r="R12" s="92" t="s">
        <v>97</v>
      </c>
      <c r="S12" s="134" t="s">
        <v>114</v>
      </c>
      <c r="T12" s="126" t="s">
        <v>42</v>
      </c>
      <c r="U12" s="8"/>
      <c r="V12" s="8"/>
      <c r="W12" s="8"/>
    </row>
    <row r="13" spans="1:23" s="12" customFormat="1" ht="28.5">
      <c r="A13" s="62" t="s">
        <v>130</v>
      </c>
      <c r="B13" s="62" t="s">
        <v>131</v>
      </c>
      <c r="C13" s="86">
        <v>43981</v>
      </c>
      <c r="D13" s="62" t="s">
        <v>132</v>
      </c>
      <c r="E13" s="87">
        <v>62908.84</v>
      </c>
      <c r="F13" s="87">
        <v>0</v>
      </c>
      <c r="G13" s="87">
        <f>E13</f>
        <v>62908.84</v>
      </c>
      <c r="H13" s="88">
        <v>-25000</v>
      </c>
      <c r="I13" s="87">
        <f>G13+H13</f>
        <v>37908.84</v>
      </c>
      <c r="J13" s="183">
        <v>9927.26</v>
      </c>
      <c r="K13" s="87">
        <f t="shared" si="2"/>
        <v>47836.1</v>
      </c>
      <c r="L13" s="89">
        <f t="shared" si="3"/>
        <v>6360913.59659</v>
      </c>
      <c r="M13" s="90">
        <f t="shared" si="4"/>
        <v>47836.1</v>
      </c>
      <c r="N13" s="91">
        <v>44349</v>
      </c>
      <c r="O13" s="87"/>
      <c r="P13" s="87"/>
      <c r="Q13" s="116" t="s">
        <v>55</v>
      </c>
      <c r="R13" s="92" t="s">
        <v>133</v>
      </c>
      <c r="S13" s="134" t="s">
        <v>114</v>
      </c>
      <c r="T13" s="126" t="s">
        <v>14</v>
      </c>
      <c r="U13" s="8"/>
      <c r="V13" s="8"/>
      <c r="W13" s="8"/>
    </row>
    <row r="14" spans="1:23" s="12" customFormat="1" ht="28.5">
      <c r="A14" s="62" t="s">
        <v>104</v>
      </c>
      <c r="B14" s="62" t="s">
        <v>137</v>
      </c>
      <c r="C14" s="86">
        <v>43986</v>
      </c>
      <c r="D14" s="62" t="s">
        <v>138</v>
      </c>
      <c r="E14" s="87">
        <v>64993.3</v>
      </c>
      <c r="F14" s="87">
        <v>0</v>
      </c>
      <c r="G14" s="87">
        <f>64993.3</f>
        <v>64993.3</v>
      </c>
      <c r="H14" s="88">
        <v>-50000</v>
      </c>
      <c r="I14" s="87">
        <v>14993.3</v>
      </c>
      <c r="J14" s="183">
        <v>7173.78</v>
      </c>
      <c r="K14" s="87">
        <f t="shared" si="2"/>
        <v>22167.079999999998</v>
      </c>
      <c r="L14" s="89">
        <f t="shared" si="3"/>
        <v>6338746.51659</v>
      </c>
      <c r="M14" s="90">
        <f t="shared" si="4"/>
        <v>22167.079999999998</v>
      </c>
      <c r="N14" s="91">
        <v>44286</v>
      </c>
      <c r="O14" s="87"/>
      <c r="P14" s="87"/>
      <c r="Q14" s="116" t="s">
        <v>55</v>
      </c>
      <c r="R14" s="92" t="s">
        <v>139</v>
      </c>
      <c r="S14" s="134" t="s">
        <v>114</v>
      </c>
      <c r="T14" s="126" t="s">
        <v>14</v>
      </c>
      <c r="U14" s="8"/>
      <c r="V14" s="8"/>
      <c r="W14" s="8"/>
    </row>
    <row r="15" spans="1:23" s="12" customFormat="1" ht="28.5">
      <c r="A15" s="62" t="s">
        <v>143</v>
      </c>
      <c r="B15" s="62" t="s">
        <v>162</v>
      </c>
      <c r="C15" s="86">
        <v>44043</v>
      </c>
      <c r="D15" s="62" t="s">
        <v>32</v>
      </c>
      <c r="E15" s="87">
        <v>237298.28</v>
      </c>
      <c r="F15" s="87">
        <v>0</v>
      </c>
      <c r="G15" s="87">
        <f>E15</f>
        <v>237298.28</v>
      </c>
      <c r="H15" s="88">
        <v>-50000</v>
      </c>
      <c r="I15" s="87">
        <f>G15+H15</f>
        <v>187298.28</v>
      </c>
      <c r="J15" s="183">
        <v>11219.43</v>
      </c>
      <c r="K15" s="87">
        <f t="shared" si="2"/>
        <v>198517.71</v>
      </c>
      <c r="L15" s="89">
        <f>L41-M15</f>
        <v>6140228.80659</v>
      </c>
      <c r="M15" s="90">
        <f t="shared" si="4"/>
        <v>198517.71</v>
      </c>
      <c r="N15" s="91">
        <v>44477</v>
      </c>
      <c r="O15" s="87"/>
      <c r="P15" s="87"/>
      <c r="Q15" s="116" t="s">
        <v>55</v>
      </c>
      <c r="R15" s="92" t="s">
        <v>163</v>
      </c>
      <c r="S15" s="134" t="s">
        <v>114</v>
      </c>
      <c r="T15" s="126" t="s">
        <v>42</v>
      </c>
      <c r="U15" s="178"/>
      <c r="V15" s="8"/>
      <c r="W15" s="8"/>
    </row>
    <row r="16" spans="1:23" s="12" customFormat="1" ht="28.5">
      <c r="A16" s="62" t="s">
        <v>143</v>
      </c>
      <c r="B16" s="62" t="s">
        <v>147</v>
      </c>
      <c r="C16" s="86">
        <v>44054</v>
      </c>
      <c r="D16" s="62" t="s">
        <v>35</v>
      </c>
      <c r="E16" s="87">
        <v>112151.31</v>
      </c>
      <c r="F16" s="87">
        <v>0</v>
      </c>
      <c r="G16" s="87">
        <v>112151.31</v>
      </c>
      <c r="H16" s="88">
        <v>-75000</v>
      </c>
      <c r="I16" s="87">
        <f>G16+H16</f>
        <v>37151.31</v>
      </c>
      <c r="J16" s="183">
        <v>11020.06</v>
      </c>
      <c r="K16" s="87">
        <f t="shared" si="2"/>
        <v>48171.369999999995</v>
      </c>
      <c r="L16" s="89">
        <f>L15-M16</f>
        <v>6092057.43659</v>
      </c>
      <c r="M16" s="90">
        <f t="shared" si="4"/>
        <v>48171.369999999995</v>
      </c>
      <c r="N16" s="91">
        <v>44972</v>
      </c>
      <c r="O16" s="87"/>
      <c r="P16" s="87"/>
      <c r="Q16" s="116" t="s">
        <v>55</v>
      </c>
      <c r="R16" s="92" t="s">
        <v>150</v>
      </c>
      <c r="S16" s="134" t="s">
        <v>114</v>
      </c>
      <c r="T16" s="126" t="s">
        <v>42</v>
      </c>
      <c r="U16" s="8"/>
      <c r="V16" s="8"/>
      <c r="W16" s="8"/>
    </row>
    <row r="17" spans="1:23" s="12" customFormat="1" ht="28.5">
      <c r="A17" s="62" t="s">
        <v>83</v>
      </c>
      <c r="B17" s="62" t="s">
        <v>148</v>
      </c>
      <c r="C17" s="86">
        <v>44055</v>
      </c>
      <c r="D17" s="62" t="s">
        <v>149</v>
      </c>
      <c r="E17" s="87">
        <f>I17+25000</f>
        <v>109017.12</v>
      </c>
      <c r="F17" s="87">
        <v>0</v>
      </c>
      <c r="G17" s="87">
        <f>E17</f>
        <v>109017.12</v>
      </c>
      <c r="H17" s="88">
        <v>-25000</v>
      </c>
      <c r="I17" s="87">
        <v>84017.12</v>
      </c>
      <c r="J17" s="183">
        <v>6374.09</v>
      </c>
      <c r="K17" s="87">
        <f t="shared" si="2"/>
        <v>90391.20999999999</v>
      </c>
      <c r="L17" s="89">
        <f>L16-M17</f>
        <v>6001666.22659</v>
      </c>
      <c r="M17" s="90">
        <f t="shared" si="4"/>
        <v>90391.20999999999</v>
      </c>
      <c r="N17" s="91">
        <v>44277</v>
      </c>
      <c r="O17" s="87"/>
      <c r="P17" s="87"/>
      <c r="Q17" s="116" t="s">
        <v>55</v>
      </c>
      <c r="R17" s="92" t="s">
        <v>151</v>
      </c>
      <c r="S17" s="134" t="s">
        <v>114</v>
      </c>
      <c r="T17" s="126" t="s">
        <v>14</v>
      </c>
      <c r="U17" s="8"/>
      <c r="V17" s="8"/>
      <c r="W17" s="8"/>
    </row>
    <row r="18" spans="1:23" s="12" customFormat="1" ht="28.5">
      <c r="A18" s="62" t="s">
        <v>80</v>
      </c>
      <c r="B18" s="62" t="s">
        <v>152</v>
      </c>
      <c r="C18" s="86">
        <v>44076</v>
      </c>
      <c r="D18" s="62" t="s">
        <v>35</v>
      </c>
      <c r="E18" s="87">
        <v>274471.72</v>
      </c>
      <c r="F18" s="87">
        <v>0</v>
      </c>
      <c r="G18" s="87">
        <f>E18</f>
        <v>274471.72</v>
      </c>
      <c r="H18" s="88">
        <v>-25000</v>
      </c>
      <c r="I18" s="87">
        <f>G18+H18</f>
        <v>249471.71999999997</v>
      </c>
      <c r="J18" s="183">
        <v>15111.12</v>
      </c>
      <c r="K18" s="87">
        <f t="shared" si="2"/>
        <v>264582.83999999997</v>
      </c>
      <c r="L18" s="89">
        <f>L17-M18</f>
        <v>5986555.10659</v>
      </c>
      <c r="M18" s="90">
        <f>J18</f>
        <v>15111.12</v>
      </c>
      <c r="N18" s="91">
        <v>44656</v>
      </c>
      <c r="O18" s="87"/>
      <c r="P18" s="87"/>
      <c r="Q18" s="116" t="s">
        <v>55</v>
      </c>
      <c r="R18" s="92" t="s">
        <v>153</v>
      </c>
      <c r="S18" s="134" t="s">
        <v>114</v>
      </c>
      <c r="T18" s="126" t="s">
        <v>14</v>
      </c>
      <c r="U18" s="8"/>
      <c r="V18" s="8"/>
      <c r="W18" s="8"/>
    </row>
    <row r="19" spans="1:23" ht="15">
      <c r="A19" s="126"/>
      <c r="B19" s="126"/>
      <c r="C19" s="181"/>
      <c r="D19" s="126"/>
      <c r="E19" s="87"/>
      <c r="F19" s="87"/>
      <c r="G19" s="87"/>
      <c r="H19" s="88"/>
      <c r="I19" s="87"/>
      <c r="J19" s="87"/>
      <c r="K19" s="87"/>
      <c r="L19" s="89"/>
      <c r="M19" s="90"/>
      <c r="N19" s="91"/>
      <c r="O19" s="87"/>
      <c r="P19" s="87"/>
      <c r="Q19" s="116"/>
      <c r="R19" s="134"/>
      <c r="S19" s="134"/>
      <c r="T19" s="126"/>
      <c r="U19" s="5"/>
      <c r="V19" s="5"/>
      <c r="W19" s="5"/>
    </row>
    <row r="20" spans="1:23" s="12" customFormat="1" ht="15" customHeight="1">
      <c r="A20" s="14"/>
      <c r="B20" s="11"/>
      <c r="C20" s="38"/>
      <c r="D20" s="14"/>
      <c r="E20" s="57"/>
      <c r="F20" s="57"/>
      <c r="G20" s="57"/>
      <c r="H20" s="58"/>
      <c r="I20" s="57"/>
      <c r="J20" s="57"/>
      <c r="K20" s="57"/>
      <c r="L20" s="93"/>
      <c r="M20" s="87"/>
      <c r="N20" s="36"/>
      <c r="O20" s="57"/>
      <c r="P20" s="57"/>
      <c r="Q20" s="116"/>
      <c r="R20" s="8"/>
      <c r="S20" s="94"/>
      <c r="T20" s="126"/>
      <c r="U20" s="8"/>
      <c r="V20" s="8"/>
      <c r="W20" s="8"/>
    </row>
    <row r="21" spans="1:23" s="12" customFormat="1" ht="15" customHeight="1">
      <c r="A21" s="203" t="s">
        <v>175</v>
      </c>
      <c r="B21" s="204"/>
      <c r="C21" s="95"/>
      <c r="D21" s="4" t="s">
        <v>0</v>
      </c>
      <c r="E21" s="96">
        <f aca="true" t="shared" si="5" ref="E21:J21">SUM(E6:E20)</f>
        <v>2355194.3334100004</v>
      </c>
      <c r="F21" s="96">
        <f t="shared" si="5"/>
        <v>251102.28999999998</v>
      </c>
      <c r="G21" s="96">
        <f t="shared" si="5"/>
        <v>2104092.0434100004</v>
      </c>
      <c r="H21" s="96">
        <f t="shared" si="5"/>
        <v>-475000</v>
      </c>
      <c r="I21" s="96">
        <f t="shared" si="5"/>
        <v>1629092.0434100002</v>
      </c>
      <c r="J21" s="96">
        <f t="shared" si="5"/>
        <v>133824.57</v>
      </c>
      <c r="K21" s="96">
        <f>I21+J21</f>
        <v>1762916.6134100002</v>
      </c>
      <c r="L21" s="96">
        <f>L18</f>
        <v>5986555.10659</v>
      </c>
      <c r="M21" s="96">
        <f>SUM(M6:M20)</f>
        <v>1513444.89341</v>
      </c>
      <c r="N21" s="4"/>
      <c r="O21" s="96">
        <v>0</v>
      </c>
      <c r="P21" s="4"/>
      <c r="Q21" s="4"/>
      <c r="R21" s="4"/>
      <c r="S21" s="4"/>
      <c r="T21" s="10"/>
      <c r="U21" s="4"/>
      <c r="V21" s="4"/>
      <c r="W21" s="4"/>
    </row>
    <row r="22" spans="1:23" s="12" customFormat="1" ht="15" customHeight="1">
      <c r="A22" s="10"/>
      <c r="B22" s="4"/>
      <c r="C22" s="27"/>
      <c r="D22" s="28"/>
      <c r="E22" s="49"/>
      <c r="F22" s="49"/>
      <c r="G22" s="49"/>
      <c r="H22" s="49"/>
      <c r="I22" s="49"/>
      <c r="J22" s="49"/>
      <c r="K22" s="49"/>
      <c r="L22" s="28"/>
      <c r="M22" s="30"/>
      <c r="N22" s="28"/>
      <c r="O22" s="30"/>
      <c r="P22" s="28"/>
      <c r="Q22" s="28"/>
      <c r="R22" s="28"/>
      <c r="S22" s="28"/>
      <c r="T22" s="29"/>
      <c r="U22" s="4"/>
      <c r="V22" s="4"/>
      <c r="W22" s="4"/>
    </row>
    <row r="23" spans="1:23" s="1" customFormat="1" ht="15" customHeight="1">
      <c r="A23" s="4"/>
      <c r="B23" s="4"/>
      <c r="C23" s="27"/>
      <c r="D23" s="28"/>
      <c r="E23" s="49"/>
      <c r="F23" s="49"/>
      <c r="G23" s="49"/>
      <c r="H23" s="49"/>
      <c r="I23" s="49"/>
      <c r="J23" s="49"/>
      <c r="K23" s="49"/>
      <c r="L23" s="28"/>
      <c r="M23" s="30"/>
      <c r="N23" s="28"/>
      <c r="O23" s="30"/>
      <c r="P23" s="28"/>
      <c r="Q23" s="28"/>
      <c r="R23" s="28"/>
      <c r="S23" s="28"/>
      <c r="T23" s="29"/>
      <c r="U23" s="4"/>
      <c r="V23" s="4"/>
      <c r="W23" s="4"/>
    </row>
    <row r="24" spans="1:23" ht="28.5" customHeight="1">
      <c r="A24" s="106"/>
      <c r="B24" s="106"/>
      <c r="C24" s="107"/>
      <c r="D24" s="106"/>
      <c r="E24" s="108" t="s">
        <v>13</v>
      </c>
      <c r="F24" s="108"/>
      <c r="G24" s="108"/>
      <c r="H24" s="109"/>
      <c r="I24" s="110"/>
      <c r="J24" s="110"/>
      <c r="K24" s="110"/>
      <c r="L24" s="106"/>
      <c r="M24" s="111"/>
      <c r="N24" s="106"/>
      <c r="O24" s="112"/>
      <c r="P24" s="106"/>
      <c r="Q24" s="106"/>
      <c r="R24" s="106"/>
      <c r="S24" s="106"/>
      <c r="T24" s="113"/>
      <c r="U24" s="4"/>
      <c r="V24" s="4"/>
      <c r="W24" s="4"/>
    </row>
    <row r="25" spans="1:23" ht="15" customHeight="1">
      <c r="A25" s="13"/>
      <c r="B25" s="9"/>
      <c r="C25" s="39"/>
      <c r="D25" s="16"/>
      <c r="E25" s="43"/>
      <c r="F25" s="43"/>
      <c r="G25" s="43"/>
      <c r="H25" s="44"/>
      <c r="I25" s="46"/>
      <c r="J25" s="46"/>
      <c r="K25" s="46"/>
      <c r="L25" s="47"/>
      <c r="M25" s="26"/>
      <c r="N25" s="20"/>
      <c r="O25" s="46"/>
      <c r="P25" s="46"/>
      <c r="Q25" s="48"/>
      <c r="R25" s="21"/>
      <c r="S25" s="22"/>
      <c r="T25" s="23"/>
      <c r="U25" s="5"/>
      <c r="V25" s="5"/>
      <c r="W25" s="5"/>
    </row>
    <row r="26" spans="1:23" ht="14.25" customHeight="1">
      <c r="A26" s="59"/>
      <c r="B26" s="11"/>
      <c r="C26" s="38"/>
      <c r="D26" s="60"/>
      <c r="E26" s="57"/>
      <c r="F26" s="57"/>
      <c r="G26" s="57"/>
      <c r="H26" s="58"/>
      <c r="I26" s="57"/>
      <c r="J26" s="57"/>
      <c r="K26" s="57"/>
      <c r="L26" s="45"/>
      <c r="M26" s="52"/>
      <c r="N26" s="34"/>
      <c r="O26" s="43"/>
      <c r="P26" s="43"/>
      <c r="Q26" s="53"/>
      <c r="R26" s="18"/>
      <c r="S26" s="16"/>
      <c r="T26" s="19"/>
      <c r="U26" s="5"/>
      <c r="V26" s="5"/>
      <c r="W26" s="5"/>
    </row>
    <row r="27" spans="1:23" s="12" customFormat="1" ht="42.75">
      <c r="A27" s="62" t="s">
        <v>61</v>
      </c>
      <c r="B27" s="62" t="s">
        <v>72</v>
      </c>
      <c r="C27" s="86">
        <v>43809</v>
      </c>
      <c r="D27" s="62" t="s">
        <v>35</v>
      </c>
      <c r="E27" s="87">
        <v>20000</v>
      </c>
      <c r="F27" s="87">
        <v>20000</v>
      </c>
      <c r="G27" s="87"/>
      <c r="H27" s="88">
        <v>-25000</v>
      </c>
      <c r="I27" s="87"/>
      <c r="J27" s="88">
        <f>2228.1+791.78</f>
        <v>3019.88</v>
      </c>
      <c r="K27" s="87"/>
      <c r="L27" s="89"/>
      <c r="M27" s="90"/>
      <c r="N27" s="91">
        <v>43915</v>
      </c>
      <c r="O27" s="87"/>
      <c r="P27" s="87"/>
      <c r="Q27" s="116" t="s">
        <v>55</v>
      </c>
      <c r="R27" s="92" t="s">
        <v>48</v>
      </c>
      <c r="S27" s="92" t="s">
        <v>114</v>
      </c>
      <c r="T27" s="117" t="s">
        <v>14</v>
      </c>
      <c r="U27" s="8" t="s">
        <v>116</v>
      </c>
      <c r="V27" s="8"/>
      <c r="W27" s="8"/>
    </row>
    <row r="28" spans="1:23" s="12" customFormat="1" ht="28.5">
      <c r="A28" s="62" t="s">
        <v>60</v>
      </c>
      <c r="B28" s="62" t="s">
        <v>86</v>
      </c>
      <c r="C28" s="86">
        <v>43875</v>
      </c>
      <c r="D28" s="62" t="s">
        <v>87</v>
      </c>
      <c r="E28" s="87">
        <v>40000</v>
      </c>
      <c r="F28" s="87">
        <v>40000</v>
      </c>
      <c r="G28" s="87"/>
      <c r="H28" s="88">
        <v>-75000</v>
      </c>
      <c r="I28" s="87"/>
      <c r="J28" s="88">
        <f>1617.25+425</f>
        <v>2042.25</v>
      </c>
      <c r="K28" s="87"/>
      <c r="L28" s="89"/>
      <c r="M28" s="90"/>
      <c r="N28" s="91"/>
      <c r="O28" s="87"/>
      <c r="P28" s="87"/>
      <c r="Q28" s="116" t="s">
        <v>55</v>
      </c>
      <c r="R28" s="134" t="s">
        <v>96</v>
      </c>
      <c r="S28" s="134" t="s">
        <v>125</v>
      </c>
      <c r="T28" s="126" t="s">
        <v>42</v>
      </c>
      <c r="U28" s="8" t="s">
        <v>124</v>
      </c>
      <c r="V28" s="8"/>
      <c r="W28" s="8"/>
    </row>
    <row r="29" spans="1:23" s="12" customFormat="1" ht="28.5">
      <c r="A29" s="62" t="s">
        <v>80</v>
      </c>
      <c r="B29" s="62" t="s">
        <v>81</v>
      </c>
      <c r="C29" s="86">
        <v>43854</v>
      </c>
      <c r="D29" s="62" t="s">
        <v>35</v>
      </c>
      <c r="E29" s="87">
        <v>14533.16</v>
      </c>
      <c r="F29" s="87"/>
      <c r="G29" s="87">
        <v>14533.16</v>
      </c>
      <c r="H29" s="88">
        <v>-25000</v>
      </c>
      <c r="I29" s="87">
        <v>0</v>
      </c>
      <c r="J29" s="88">
        <f>3663.52+156.35</f>
        <v>3819.87</v>
      </c>
      <c r="K29" s="87"/>
      <c r="L29" s="89"/>
      <c r="M29" s="90"/>
      <c r="N29" s="91">
        <v>43950</v>
      </c>
      <c r="O29" s="87"/>
      <c r="P29" s="87"/>
      <c r="Q29" s="116" t="s">
        <v>55</v>
      </c>
      <c r="R29" s="92" t="s">
        <v>82</v>
      </c>
      <c r="S29" s="92" t="s">
        <v>114</v>
      </c>
      <c r="T29" s="62" t="s">
        <v>14</v>
      </c>
      <c r="U29" s="8"/>
      <c r="V29" s="8"/>
      <c r="W29" s="8"/>
    </row>
    <row r="30" spans="1:23" s="12" customFormat="1" ht="14.25" customHeight="1">
      <c r="A30" s="62" t="s">
        <v>62</v>
      </c>
      <c r="B30" s="62" t="s">
        <v>76</v>
      </c>
      <c r="C30" s="86">
        <v>43833</v>
      </c>
      <c r="D30" s="62" t="s">
        <v>35</v>
      </c>
      <c r="E30" s="87">
        <v>20852.41</v>
      </c>
      <c r="F30" s="87">
        <v>0</v>
      </c>
      <c r="G30" s="87">
        <v>20582.41</v>
      </c>
      <c r="H30" s="88">
        <v>-25000</v>
      </c>
      <c r="I30" s="87">
        <v>0</v>
      </c>
      <c r="J30" s="88">
        <f>3723.07+156.35</f>
        <v>3879.42</v>
      </c>
      <c r="K30" s="87"/>
      <c r="L30" s="89"/>
      <c r="M30" s="90"/>
      <c r="N30" s="91"/>
      <c r="O30" s="87"/>
      <c r="P30" s="87"/>
      <c r="Q30" s="116" t="s">
        <v>55</v>
      </c>
      <c r="R30" s="92" t="s">
        <v>64</v>
      </c>
      <c r="S30" s="92" t="s">
        <v>114</v>
      </c>
      <c r="T30" s="62" t="s">
        <v>14</v>
      </c>
      <c r="U30" s="5"/>
      <c r="V30" s="5"/>
      <c r="W30" s="5"/>
    </row>
    <row r="31" spans="1:23" s="12" customFormat="1" ht="42.75">
      <c r="A31" s="62" t="s">
        <v>60</v>
      </c>
      <c r="B31" s="62" t="s">
        <v>37</v>
      </c>
      <c r="C31" s="86">
        <v>43803</v>
      </c>
      <c r="D31" s="62" t="s">
        <v>32</v>
      </c>
      <c r="E31" s="87">
        <v>150000</v>
      </c>
      <c r="F31" s="87">
        <v>150000</v>
      </c>
      <c r="G31" s="87"/>
      <c r="H31" s="88">
        <v>-50000</v>
      </c>
      <c r="I31" s="87"/>
      <c r="J31" s="88">
        <f>3452.65+1639.02</f>
        <v>5091.67</v>
      </c>
      <c r="K31" s="87"/>
      <c r="L31" s="89"/>
      <c r="M31" s="90"/>
      <c r="N31" s="91">
        <v>43982</v>
      </c>
      <c r="O31" s="87"/>
      <c r="P31" s="87"/>
      <c r="Q31" s="116" t="s">
        <v>55</v>
      </c>
      <c r="R31" s="92" t="s">
        <v>38</v>
      </c>
      <c r="S31" s="92" t="s">
        <v>114</v>
      </c>
      <c r="T31" s="117" t="s">
        <v>45</v>
      </c>
      <c r="U31" s="8" t="s">
        <v>124</v>
      </c>
      <c r="V31" s="8"/>
      <c r="W31" s="8"/>
    </row>
    <row r="32" spans="1:23" s="12" customFormat="1" ht="28.5">
      <c r="A32" s="62" t="s">
        <v>78</v>
      </c>
      <c r="B32" s="62" t="s">
        <v>79</v>
      </c>
      <c r="C32" s="86">
        <v>43846</v>
      </c>
      <c r="D32" s="62" t="s">
        <v>35</v>
      </c>
      <c r="E32" s="87">
        <v>50000</v>
      </c>
      <c r="F32" s="87">
        <v>50000</v>
      </c>
      <c r="G32" s="87"/>
      <c r="H32" s="88">
        <v>-25000</v>
      </c>
      <c r="I32" s="87"/>
      <c r="J32" s="88">
        <f>4099.06+499.73</f>
        <v>4598.790000000001</v>
      </c>
      <c r="K32" s="87"/>
      <c r="L32" s="89"/>
      <c r="M32" s="90"/>
      <c r="N32" s="91">
        <v>43982</v>
      </c>
      <c r="O32" s="87"/>
      <c r="P32" s="87"/>
      <c r="Q32" s="116" t="s">
        <v>55</v>
      </c>
      <c r="R32" s="92" t="s">
        <v>77</v>
      </c>
      <c r="S32" s="92" t="s">
        <v>114</v>
      </c>
      <c r="T32" s="62" t="s">
        <v>14</v>
      </c>
      <c r="U32" s="8" t="s">
        <v>134</v>
      </c>
      <c r="V32" s="8"/>
      <c r="W32" s="8"/>
    </row>
    <row r="33" spans="1:23" s="12" customFormat="1" ht="42.75">
      <c r="A33" s="62" t="s">
        <v>83</v>
      </c>
      <c r="B33" s="62" t="s">
        <v>84</v>
      </c>
      <c r="C33" s="86">
        <v>43864</v>
      </c>
      <c r="D33" s="62" t="s">
        <v>85</v>
      </c>
      <c r="E33" s="87">
        <v>25000</v>
      </c>
      <c r="F33" s="87">
        <v>25000</v>
      </c>
      <c r="G33" s="87"/>
      <c r="H33" s="88">
        <v>-25000</v>
      </c>
      <c r="I33" s="87"/>
      <c r="J33" s="88">
        <f>3743.57+953.67</f>
        <v>4697.24</v>
      </c>
      <c r="K33" s="87"/>
      <c r="L33" s="89"/>
      <c r="M33" s="90"/>
      <c r="N33" s="91">
        <v>43997</v>
      </c>
      <c r="O33" s="87"/>
      <c r="P33" s="87"/>
      <c r="Q33" s="116" t="s">
        <v>55</v>
      </c>
      <c r="R33" s="134" t="s">
        <v>95</v>
      </c>
      <c r="S33" s="134" t="s">
        <v>114</v>
      </c>
      <c r="T33" s="126" t="s">
        <v>14</v>
      </c>
      <c r="U33" s="8" t="s">
        <v>116</v>
      </c>
      <c r="V33" s="8"/>
      <c r="W33" s="8"/>
    </row>
    <row r="34" spans="1:23" s="12" customFormat="1" ht="28.5">
      <c r="A34" s="62" t="s">
        <v>104</v>
      </c>
      <c r="B34" s="62" t="s">
        <v>105</v>
      </c>
      <c r="C34" s="86">
        <v>43892</v>
      </c>
      <c r="D34" s="62" t="s">
        <v>106</v>
      </c>
      <c r="E34" s="87">
        <v>18677.12</v>
      </c>
      <c r="F34" s="87">
        <v>18677.12</v>
      </c>
      <c r="G34" s="87"/>
      <c r="H34" s="88">
        <v>-50000</v>
      </c>
      <c r="I34" s="87"/>
      <c r="J34" s="88">
        <f>2724.38+959.81+445.57</f>
        <v>4129.76</v>
      </c>
      <c r="K34" s="87"/>
      <c r="L34" s="89"/>
      <c r="M34" s="90"/>
      <c r="N34" s="91">
        <v>44027</v>
      </c>
      <c r="O34" s="87"/>
      <c r="P34" s="87"/>
      <c r="Q34" s="116" t="s">
        <v>55</v>
      </c>
      <c r="R34" s="92" t="s">
        <v>109</v>
      </c>
      <c r="S34" s="134" t="s">
        <v>114</v>
      </c>
      <c r="T34" s="126" t="s">
        <v>14</v>
      </c>
      <c r="U34" s="8" t="s">
        <v>116</v>
      </c>
      <c r="V34" s="8"/>
      <c r="W34" s="8"/>
    </row>
    <row r="35" spans="1:23" s="12" customFormat="1" ht="57">
      <c r="A35" s="62" t="s">
        <v>78</v>
      </c>
      <c r="B35" s="62" t="s">
        <v>123</v>
      </c>
      <c r="C35" s="86">
        <v>43949</v>
      </c>
      <c r="D35" s="62" t="s">
        <v>108</v>
      </c>
      <c r="E35" s="87">
        <v>20106.3</v>
      </c>
      <c r="F35" s="87">
        <v>20106.3</v>
      </c>
      <c r="G35" s="87"/>
      <c r="H35" s="88">
        <v>-25000</v>
      </c>
      <c r="I35" s="87"/>
      <c r="J35" s="88">
        <f>3111.4+924.65</f>
        <v>4036.05</v>
      </c>
      <c r="K35" s="87"/>
      <c r="L35" s="89"/>
      <c r="M35" s="90"/>
      <c r="N35" s="91">
        <v>44063</v>
      </c>
      <c r="O35" s="87"/>
      <c r="P35" s="87"/>
      <c r="Q35" s="116" t="s">
        <v>55</v>
      </c>
      <c r="R35" s="92" t="s">
        <v>126</v>
      </c>
      <c r="S35" s="134" t="s">
        <v>114</v>
      </c>
      <c r="T35" s="126" t="s">
        <v>20</v>
      </c>
      <c r="U35" s="8" t="s">
        <v>116</v>
      </c>
      <c r="V35" s="8"/>
      <c r="W35" s="8"/>
    </row>
    <row r="36" spans="1:23" s="12" customFormat="1" ht="28.5">
      <c r="A36" s="62" t="s">
        <v>104</v>
      </c>
      <c r="B36" s="62" t="s">
        <v>128</v>
      </c>
      <c r="C36" s="86">
        <v>43961</v>
      </c>
      <c r="D36" s="62" t="s">
        <v>108</v>
      </c>
      <c r="E36" s="87">
        <v>47580.34</v>
      </c>
      <c r="F36" s="87">
        <v>47580.34</v>
      </c>
      <c r="G36" s="87"/>
      <c r="H36" s="88">
        <v>-50000</v>
      </c>
      <c r="I36" s="87"/>
      <c r="J36" s="88">
        <f>2692.37+1351.22</f>
        <v>4043.59</v>
      </c>
      <c r="K36" s="87"/>
      <c r="L36" s="89"/>
      <c r="M36" s="90"/>
      <c r="N36" s="91">
        <v>44071</v>
      </c>
      <c r="O36" s="87"/>
      <c r="P36" s="87"/>
      <c r="Q36" s="116" t="s">
        <v>55</v>
      </c>
      <c r="R36" s="92" t="s">
        <v>129</v>
      </c>
      <c r="S36" s="134" t="s">
        <v>114</v>
      </c>
      <c r="T36" s="126" t="s">
        <v>14</v>
      </c>
      <c r="U36" s="8" t="s">
        <v>116</v>
      </c>
      <c r="V36" s="8"/>
      <c r="W36" s="8"/>
    </row>
    <row r="37" spans="1:23" s="12" customFormat="1" ht="28.5">
      <c r="A37" s="62" t="s">
        <v>83</v>
      </c>
      <c r="B37" s="62" t="s">
        <v>107</v>
      </c>
      <c r="C37" s="86">
        <v>43914</v>
      </c>
      <c r="D37" s="62" t="s">
        <v>108</v>
      </c>
      <c r="E37" s="87">
        <v>75000</v>
      </c>
      <c r="F37" s="87">
        <v>75000</v>
      </c>
      <c r="G37" s="87"/>
      <c r="H37" s="88">
        <v>-25000</v>
      </c>
      <c r="I37" s="87"/>
      <c r="J37" s="88">
        <f>2692.37+1351.22</f>
        <v>4043.59</v>
      </c>
      <c r="K37" s="87"/>
      <c r="L37" s="89"/>
      <c r="M37" s="90"/>
      <c r="N37" s="91">
        <v>44088</v>
      </c>
      <c r="O37" s="87"/>
      <c r="P37" s="87"/>
      <c r="Q37" s="116" t="s">
        <v>55</v>
      </c>
      <c r="R37" s="92" t="s">
        <v>110</v>
      </c>
      <c r="S37" s="134" t="s">
        <v>114</v>
      </c>
      <c r="T37" s="126" t="s">
        <v>14</v>
      </c>
      <c r="U37" s="8" t="s">
        <v>154</v>
      </c>
      <c r="V37" s="8"/>
      <c r="W37" s="8"/>
    </row>
    <row r="38" spans="1:23" s="12" customFormat="1" ht="14.25" customHeight="1">
      <c r="A38" s="50" t="s">
        <v>80</v>
      </c>
      <c r="B38" s="11" t="s">
        <v>164</v>
      </c>
      <c r="C38" s="24">
        <v>44046</v>
      </c>
      <c r="D38" s="16" t="s">
        <v>108</v>
      </c>
      <c r="E38" s="43">
        <v>20000</v>
      </c>
      <c r="F38" s="43">
        <v>20000</v>
      </c>
      <c r="G38" s="43"/>
      <c r="H38" s="44">
        <v>-25000</v>
      </c>
      <c r="I38" s="43"/>
      <c r="J38" s="58">
        <f>2794.53</f>
        <v>2794.53</v>
      </c>
      <c r="K38" s="57"/>
      <c r="L38" s="89"/>
      <c r="M38" s="90"/>
      <c r="N38" s="38">
        <v>44127</v>
      </c>
      <c r="O38" s="57"/>
      <c r="P38" s="57"/>
      <c r="Q38" s="192" t="s">
        <v>55</v>
      </c>
      <c r="R38" s="8" t="s">
        <v>165</v>
      </c>
      <c r="S38" s="94" t="s">
        <v>114</v>
      </c>
      <c r="T38" s="11" t="s">
        <v>14</v>
      </c>
      <c r="U38" s="8" t="s">
        <v>116</v>
      </c>
      <c r="V38" s="8"/>
      <c r="W38" s="8"/>
    </row>
    <row r="39" spans="1:23" s="12" customFormat="1" ht="28.5">
      <c r="A39" s="62" t="s">
        <v>156</v>
      </c>
      <c r="B39" s="62" t="s">
        <v>157</v>
      </c>
      <c r="C39" s="86">
        <v>44111</v>
      </c>
      <c r="D39" s="62" t="s">
        <v>35</v>
      </c>
      <c r="E39" s="87">
        <v>25000</v>
      </c>
      <c r="F39" s="87">
        <v>25000</v>
      </c>
      <c r="G39" s="87"/>
      <c r="H39" s="88">
        <v>-25000</v>
      </c>
      <c r="I39" s="87"/>
      <c r="J39" s="88">
        <v>3181.68</v>
      </c>
      <c r="K39" s="87"/>
      <c r="L39" s="89"/>
      <c r="M39" s="90">
        <f>K39</f>
        <v>0</v>
      </c>
      <c r="N39" s="91">
        <v>44180</v>
      </c>
      <c r="O39" s="87"/>
      <c r="P39" s="87"/>
      <c r="Q39" s="116" t="s">
        <v>55</v>
      </c>
      <c r="R39" s="92" t="s">
        <v>158</v>
      </c>
      <c r="S39" s="134" t="s">
        <v>114</v>
      </c>
      <c r="T39" s="126" t="s">
        <v>14</v>
      </c>
      <c r="U39" s="8" t="s">
        <v>116</v>
      </c>
      <c r="V39" s="8"/>
      <c r="W39" s="8"/>
    </row>
    <row r="40" spans="1:23" s="12" customFormat="1" ht="28.5">
      <c r="A40" s="62" t="s">
        <v>159</v>
      </c>
      <c r="B40" s="62" t="s">
        <v>160</v>
      </c>
      <c r="C40" s="86">
        <v>44113</v>
      </c>
      <c r="D40" s="62" t="s">
        <v>25</v>
      </c>
      <c r="E40" s="87">
        <v>2200</v>
      </c>
      <c r="F40" s="87">
        <v>22000</v>
      </c>
      <c r="G40" s="87"/>
      <c r="H40" s="88">
        <v>-25000</v>
      </c>
      <c r="I40" s="87"/>
      <c r="J40" s="88">
        <v>3684.87</v>
      </c>
      <c r="K40" s="87"/>
      <c r="L40" s="89">
        <v>0</v>
      </c>
      <c r="M40" s="90">
        <f>K40</f>
        <v>0</v>
      </c>
      <c r="N40" s="91">
        <v>44179</v>
      </c>
      <c r="O40" s="87"/>
      <c r="P40" s="87"/>
      <c r="Q40" s="116" t="s">
        <v>55</v>
      </c>
      <c r="R40" s="92" t="s">
        <v>161</v>
      </c>
      <c r="S40" s="134" t="s">
        <v>114</v>
      </c>
      <c r="T40" s="126" t="s">
        <v>42</v>
      </c>
      <c r="U40" s="8" t="s">
        <v>116</v>
      </c>
      <c r="V40" s="8"/>
      <c r="W40" s="8"/>
    </row>
    <row r="41" spans="1:23" s="12" customFormat="1" ht="28.5">
      <c r="A41" s="62" t="s">
        <v>143</v>
      </c>
      <c r="B41" s="62" t="s">
        <v>144</v>
      </c>
      <c r="C41" s="86">
        <v>44019</v>
      </c>
      <c r="D41" s="62" t="s">
        <v>145</v>
      </c>
      <c r="E41" s="87" t="s">
        <v>167</v>
      </c>
      <c r="F41" s="87" t="s">
        <v>167</v>
      </c>
      <c r="G41" s="87"/>
      <c r="H41" s="88"/>
      <c r="I41" s="87"/>
      <c r="J41" s="88">
        <f>3815.66+2249.84+187.62+218.89</f>
        <v>6472.01</v>
      </c>
      <c r="K41" s="87"/>
      <c r="L41" s="89">
        <f>L42-M41</f>
        <v>6338746.51659</v>
      </c>
      <c r="M41" s="90">
        <f>K41</f>
        <v>0</v>
      </c>
      <c r="N41" s="91">
        <v>44235</v>
      </c>
      <c r="O41" s="87"/>
      <c r="P41" s="87"/>
      <c r="Q41" s="116" t="s">
        <v>55</v>
      </c>
      <c r="R41" s="92" t="s">
        <v>146</v>
      </c>
      <c r="S41" s="134" t="s">
        <v>114</v>
      </c>
      <c r="T41" s="126" t="s">
        <v>42</v>
      </c>
      <c r="U41" s="8" t="s">
        <v>168</v>
      </c>
      <c r="V41" s="8"/>
      <c r="W41" s="8"/>
    </row>
    <row r="42" spans="1:23" s="12" customFormat="1" ht="15">
      <c r="A42" s="62" t="s">
        <v>140</v>
      </c>
      <c r="B42" s="62" t="s">
        <v>140</v>
      </c>
      <c r="C42" s="86" t="s">
        <v>99</v>
      </c>
      <c r="D42" s="62" t="s">
        <v>141</v>
      </c>
      <c r="E42" s="87" t="s">
        <v>99</v>
      </c>
      <c r="F42" s="87" t="s">
        <v>99</v>
      </c>
      <c r="G42" s="87"/>
      <c r="H42" s="88" t="s">
        <v>99</v>
      </c>
      <c r="I42" s="87"/>
      <c r="J42" s="88">
        <f>253.95+63+127+97+127+190+139.8+159+2030+497+249+63</f>
        <v>3995.75</v>
      </c>
      <c r="K42" s="87"/>
      <c r="L42" s="89">
        <f>L14-M42</f>
        <v>6338746.51659</v>
      </c>
      <c r="M42" s="90">
        <f>K42</f>
        <v>0</v>
      </c>
      <c r="N42" s="91"/>
      <c r="O42" s="87"/>
      <c r="P42" s="87"/>
      <c r="Q42" s="116" t="s">
        <v>19</v>
      </c>
      <c r="R42" s="92" t="s">
        <v>142</v>
      </c>
      <c r="S42" s="134" t="s">
        <v>114</v>
      </c>
      <c r="T42" s="126" t="s">
        <v>103</v>
      </c>
      <c r="U42" s="8" t="s">
        <v>169</v>
      </c>
      <c r="V42" s="8"/>
      <c r="W42" s="8"/>
    </row>
    <row r="43" spans="1:23" ht="28.5">
      <c r="A43" s="126" t="s">
        <v>143</v>
      </c>
      <c r="B43" s="126" t="s">
        <v>170</v>
      </c>
      <c r="C43" s="181" t="s">
        <v>99</v>
      </c>
      <c r="D43" s="126" t="s">
        <v>145</v>
      </c>
      <c r="E43" s="87">
        <v>750000</v>
      </c>
      <c r="F43" s="87">
        <v>750000</v>
      </c>
      <c r="G43" s="87"/>
      <c r="H43" s="88" t="s">
        <v>99</v>
      </c>
      <c r="I43" s="87"/>
      <c r="J43" s="88">
        <v>1254.16</v>
      </c>
      <c r="K43" s="87">
        <f>I43+J43</f>
        <v>1254.16</v>
      </c>
      <c r="L43" s="89"/>
      <c r="M43" s="90">
        <f>K43</f>
        <v>1254.16</v>
      </c>
      <c r="N43" s="91">
        <v>44377</v>
      </c>
      <c r="O43" s="87"/>
      <c r="P43" s="87"/>
      <c r="Q43" s="116" t="s">
        <v>19</v>
      </c>
      <c r="R43" s="134" t="s">
        <v>171</v>
      </c>
      <c r="S43" s="134" t="s">
        <v>114</v>
      </c>
      <c r="T43" s="126" t="s">
        <v>42</v>
      </c>
      <c r="U43" s="8" t="s">
        <v>168</v>
      </c>
      <c r="V43" s="5"/>
      <c r="W43" s="5"/>
    </row>
    <row r="44" spans="1:23" s="12" customFormat="1" ht="14.25" customHeight="1">
      <c r="A44" s="61"/>
      <c r="B44" s="11"/>
      <c r="C44" s="24"/>
      <c r="D44" s="25"/>
      <c r="E44" s="43"/>
      <c r="F44" s="43"/>
      <c r="G44" s="43"/>
      <c r="H44" s="44"/>
      <c r="I44" s="43"/>
      <c r="J44" s="43"/>
      <c r="K44" s="43"/>
      <c r="L44" s="45"/>
      <c r="M44" s="52"/>
      <c r="N44" s="17"/>
      <c r="O44" s="43"/>
      <c r="P44" s="43"/>
      <c r="Q44" s="53"/>
      <c r="R44" s="18"/>
      <c r="S44" s="16"/>
      <c r="T44" s="19"/>
      <c r="U44" s="8"/>
      <c r="V44" s="8"/>
      <c r="W44" s="8"/>
    </row>
    <row r="45" spans="1:24" ht="14.25" customHeight="1">
      <c r="A45" s="50"/>
      <c r="B45" s="11"/>
      <c r="C45" s="24"/>
      <c r="D45" s="25"/>
      <c r="E45" s="43"/>
      <c r="F45" s="43"/>
      <c r="G45" s="43"/>
      <c r="H45" s="44"/>
      <c r="I45" s="43"/>
      <c r="J45" s="43"/>
      <c r="K45" s="43"/>
      <c r="L45" s="45"/>
      <c r="M45" s="52"/>
      <c r="N45" s="17"/>
      <c r="O45" s="43"/>
      <c r="P45" s="43"/>
      <c r="Q45" s="53"/>
      <c r="R45" s="18"/>
      <c r="S45" s="16"/>
      <c r="T45" s="19"/>
      <c r="U45" s="8"/>
      <c r="V45" s="8"/>
      <c r="W45" s="8"/>
      <c r="X45" s="12"/>
    </row>
    <row r="46" spans="1:24" ht="14.25" customHeight="1">
      <c r="A46" s="50"/>
      <c r="B46" s="11"/>
      <c r="C46" s="24"/>
      <c r="D46" s="35"/>
      <c r="E46" s="43"/>
      <c r="F46" s="43"/>
      <c r="G46" s="43"/>
      <c r="H46" s="44"/>
      <c r="I46" s="43"/>
      <c r="J46" s="43"/>
      <c r="K46" s="43"/>
      <c r="L46" s="45"/>
      <c r="M46" s="52"/>
      <c r="N46" s="17"/>
      <c r="O46" s="43"/>
      <c r="P46" s="43"/>
      <c r="Q46" s="53"/>
      <c r="R46" s="18"/>
      <c r="S46" s="16"/>
      <c r="T46" s="19"/>
      <c r="U46" s="8"/>
      <c r="V46" s="8"/>
      <c r="W46" s="8"/>
      <c r="X46" s="12"/>
    </row>
    <row r="47" spans="1:24" ht="14.25" customHeight="1">
      <c r="A47" s="50"/>
      <c r="B47" s="11"/>
      <c r="C47" s="24"/>
      <c r="D47" s="35"/>
      <c r="E47" s="43"/>
      <c r="F47" s="43"/>
      <c r="G47" s="43"/>
      <c r="H47" s="44"/>
      <c r="I47" s="43"/>
      <c r="J47" s="43"/>
      <c r="K47" s="43"/>
      <c r="L47" s="45"/>
      <c r="M47" s="52"/>
      <c r="N47" s="17"/>
      <c r="O47" s="43"/>
      <c r="P47" s="43"/>
      <c r="Q47" s="53"/>
      <c r="R47" s="18"/>
      <c r="S47" s="16"/>
      <c r="T47" s="19"/>
      <c r="U47" s="8"/>
      <c r="V47" s="8"/>
      <c r="W47" s="8"/>
      <c r="X47" s="12"/>
    </row>
    <row r="48" spans="1:24" ht="14.25" customHeight="1">
      <c r="A48" s="50"/>
      <c r="B48" s="11"/>
      <c r="C48" s="24"/>
      <c r="D48" s="35"/>
      <c r="E48" s="43"/>
      <c r="F48" s="43"/>
      <c r="G48" s="43"/>
      <c r="H48" s="44"/>
      <c r="I48" s="43"/>
      <c r="J48" s="43"/>
      <c r="K48" s="43"/>
      <c r="L48" s="45"/>
      <c r="M48" s="52"/>
      <c r="N48" s="17"/>
      <c r="O48" s="43"/>
      <c r="P48" s="43"/>
      <c r="Q48" s="53"/>
      <c r="R48" s="18"/>
      <c r="S48" s="16"/>
      <c r="T48" s="19"/>
      <c r="U48" s="8"/>
      <c r="V48" s="8"/>
      <c r="W48" s="8"/>
      <c r="X48" s="12"/>
    </row>
    <row r="49" spans="1:24" ht="14.25" customHeight="1">
      <c r="A49" s="50"/>
      <c r="B49" s="11"/>
      <c r="C49" s="24"/>
      <c r="D49" s="35"/>
      <c r="E49" s="43"/>
      <c r="F49" s="43"/>
      <c r="G49" s="43"/>
      <c r="H49" s="44"/>
      <c r="I49" s="43"/>
      <c r="J49" s="43"/>
      <c r="K49" s="43"/>
      <c r="L49" s="45"/>
      <c r="M49" s="52"/>
      <c r="N49" s="17"/>
      <c r="O49" s="43"/>
      <c r="P49" s="43"/>
      <c r="Q49" s="53"/>
      <c r="R49" s="18"/>
      <c r="S49" s="16"/>
      <c r="T49" s="19"/>
      <c r="U49" s="8"/>
      <c r="V49" s="8"/>
      <c r="W49" s="8"/>
      <c r="X49" s="12"/>
    </row>
    <row r="50" spans="1:24" ht="14.25" customHeight="1">
      <c r="A50" s="50"/>
      <c r="B50" s="11"/>
      <c r="C50" s="24"/>
      <c r="D50" s="35"/>
      <c r="E50" s="43"/>
      <c r="F50" s="43"/>
      <c r="G50" s="43"/>
      <c r="H50" s="44"/>
      <c r="I50" s="43"/>
      <c r="J50" s="43"/>
      <c r="K50" s="43"/>
      <c r="L50" s="45"/>
      <c r="M50" s="52"/>
      <c r="N50" s="17"/>
      <c r="O50" s="43"/>
      <c r="P50" s="43"/>
      <c r="Q50" s="53"/>
      <c r="R50" s="18"/>
      <c r="S50" s="16"/>
      <c r="T50" s="19"/>
      <c r="U50" s="8"/>
      <c r="V50" s="8"/>
      <c r="W50" s="8"/>
      <c r="X50" s="12"/>
    </row>
    <row r="51" spans="1:24" ht="14.25" customHeight="1">
      <c r="A51" s="50"/>
      <c r="B51" s="11"/>
      <c r="C51" s="24"/>
      <c r="D51" s="35"/>
      <c r="E51" s="43"/>
      <c r="F51" s="43"/>
      <c r="G51" s="43"/>
      <c r="H51" s="44"/>
      <c r="I51" s="43"/>
      <c r="J51" s="43"/>
      <c r="K51" s="43"/>
      <c r="L51" s="45"/>
      <c r="M51" s="52"/>
      <c r="N51" s="34"/>
      <c r="O51" s="43"/>
      <c r="P51" s="43"/>
      <c r="Q51" s="53"/>
      <c r="R51" s="18"/>
      <c r="S51" s="16"/>
      <c r="T51" s="19"/>
      <c r="U51" s="8"/>
      <c r="V51" s="8"/>
      <c r="W51" s="8"/>
      <c r="X51" s="12"/>
    </row>
    <row r="52" spans="1:20" ht="14.25" customHeight="1">
      <c r="A52" s="50"/>
      <c r="B52" s="11"/>
      <c r="C52" s="24"/>
      <c r="D52" s="35"/>
      <c r="E52" s="43"/>
      <c r="F52" s="43"/>
      <c r="G52" s="43"/>
      <c r="H52" s="44"/>
      <c r="I52" s="43"/>
      <c r="J52" s="43"/>
      <c r="K52" s="43"/>
      <c r="L52" s="45"/>
      <c r="M52" s="52"/>
      <c r="N52" s="17"/>
      <c r="O52" s="43"/>
      <c r="P52" s="43"/>
      <c r="Q52" s="53"/>
      <c r="R52" s="18"/>
      <c r="S52" s="16"/>
      <c r="T52" s="19"/>
    </row>
    <row r="53" spans="1:24" ht="14.25" customHeight="1">
      <c r="A53" s="12"/>
      <c r="B53" s="12"/>
      <c r="C53" s="55"/>
      <c r="D53" s="55"/>
      <c r="E53" s="12"/>
      <c r="F53" s="12"/>
      <c r="G53" s="12"/>
      <c r="H53" s="56"/>
      <c r="I53" s="56"/>
      <c r="J53" s="56"/>
      <c r="K53" s="56"/>
      <c r="L53" s="56"/>
      <c r="M53" s="12"/>
      <c r="N53" s="56"/>
      <c r="P53"/>
      <c r="U53" s="21"/>
      <c r="V53" s="5"/>
      <c r="W53" s="5"/>
      <c r="X53" s="5"/>
    </row>
    <row r="54" spans="1:21" ht="14.25" customHeight="1">
      <c r="A54" s="5"/>
      <c r="B54" s="5"/>
      <c r="C54" s="6"/>
      <c r="D54" s="20"/>
      <c r="E54" s="21"/>
      <c r="F54" s="21"/>
      <c r="G54" s="21"/>
      <c r="H54" s="26"/>
      <c r="I54" s="26"/>
      <c r="J54" s="26"/>
      <c r="K54" s="26"/>
      <c r="L54" s="26"/>
      <c r="M54" s="21"/>
      <c r="N54" s="26"/>
      <c r="O54" s="21"/>
      <c r="P54" s="26"/>
      <c r="Q54" s="21"/>
      <c r="R54" s="21"/>
      <c r="S54" s="21"/>
      <c r="T54" s="21"/>
      <c r="U54" s="21"/>
    </row>
    <row r="55" spans="1:24" ht="14.25" customHeight="1">
      <c r="A55" s="5"/>
      <c r="B55" s="5"/>
      <c r="C55" s="6"/>
      <c r="D55" s="20"/>
      <c r="E55" s="21"/>
      <c r="F55" s="21"/>
      <c r="G55" s="21"/>
      <c r="H55" s="26"/>
      <c r="I55" s="26"/>
      <c r="J55" s="26"/>
      <c r="K55" s="26"/>
      <c r="L55" s="26"/>
      <c r="M55" s="21"/>
      <c r="N55" s="26"/>
      <c r="O55" s="21"/>
      <c r="P55" s="26"/>
      <c r="Q55" s="21"/>
      <c r="R55" s="21"/>
      <c r="S55" s="21"/>
      <c r="T55" s="21"/>
      <c r="U55" s="21"/>
      <c r="V55" s="5"/>
      <c r="W55" s="5"/>
      <c r="X55" s="5"/>
    </row>
    <row r="56" spans="1:24" ht="14.25" customHeight="1">
      <c r="A56" s="5"/>
      <c r="B56" s="5"/>
      <c r="C56" s="6"/>
      <c r="D56" s="20"/>
      <c r="E56" s="21"/>
      <c r="F56" s="21"/>
      <c r="G56" s="21"/>
      <c r="H56" s="26"/>
      <c r="I56" s="26"/>
      <c r="J56" s="26"/>
      <c r="K56" s="26"/>
      <c r="L56" s="26"/>
      <c r="M56" s="21"/>
      <c r="N56" s="26"/>
      <c r="O56" s="21"/>
      <c r="P56" s="26"/>
      <c r="Q56" s="21"/>
      <c r="R56" s="21"/>
      <c r="S56" s="21"/>
      <c r="T56" s="21"/>
      <c r="U56" s="21"/>
      <c r="V56" s="5"/>
      <c r="W56" s="5"/>
      <c r="X56" s="5"/>
    </row>
    <row r="57" spans="1:24" ht="14.25" customHeight="1">
      <c r="A57" s="5"/>
      <c r="B57" s="5"/>
      <c r="C57" s="6"/>
      <c r="D57" s="20"/>
      <c r="E57" s="21"/>
      <c r="F57" s="21"/>
      <c r="G57" s="21"/>
      <c r="H57" s="26"/>
      <c r="I57" s="26"/>
      <c r="J57" s="26"/>
      <c r="K57" s="26"/>
      <c r="L57" s="26"/>
      <c r="M57" s="21"/>
      <c r="N57" s="26"/>
      <c r="O57" s="21"/>
      <c r="P57" s="26"/>
      <c r="Q57" s="21"/>
      <c r="R57" s="21"/>
      <c r="S57" s="21"/>
      <c r="T57" s="21"/>
      <c r="U57" s="21"/>
      <c r="V57" s="5"/>
      <c r="W57" s="5"/>
      <c r="X57" s="5"/>
    </row>
    <row r="58" spans="1:24" ht="14.25" customHeight="1">
      <c r="A58" s="5"/>
      <c r="B58" s="5"/>
      <c r="C58" s="6"/>
      <c r="D58" s="20"/>
      <c r="E58" s="21"/>
      <c r="F58" s="21"/>
      <c r="G58" s="21"/>
      <c r="H58" s="26"/>
      <c r="I58" s="26"/>
      <c r="J58" s="26"/>
      <c r="K58" s="26"/>
      <c r="L58" s="26"/>
      <c r="M58" s="21"/>
      <c r="N58" s="26"/>
      <c r="O58" s="21"/>
      <c r="P58" s="26"/>
      <c r="Q58" s="21"/>
      <c r="R58" s="21"/>
      <c r="S58" s="21"/>
      <c r="T58" s="21"/>
      <c r="U58" s="21"/>
      <c r="V58" s="5"/>
      <c r="W58" s="5"/>
      <c r="X58" s="5"/>
    </row>
    <row r="59" spans="1:24" ht="14.25" customHeight="1">
      <c r="A59" s="5"/>
      <c r="B59" s="5"/>
      <c r="C59" s="6"/>
      <c r="D59" s="20"/>
      <c r="E59" s="21"/>
      <c r="F59" s="21"/>
      <c r="G59" s="21"/>
      <c r="H59" s="26"/>
      <c r="I59" s="26"/>
      <c r="J59" s="26"/>
      <c r="K59" s="26"/>
      <c r="L59" s="26"/>
      <c r="M59" s="21"/>
      <c r="N59" s="26"/>
      <c r="O59" s="21"/>
      <c r="P59" s="26"/>
      <c r="Q59" s="21"/>
      <c r="R59" s="21"/>
      <c r="S59" s="21"/>
      <c r="T59" s="21"/>
      <c r="U59" s="21"/>
      <c r="V59" s="5"/>
      <c r="W59" s="5"/>
      <c r="X59" s="5"/>
    </row>
    <row r="60" spans="1:21" ht="14.25" customHeight="1">
      <c r="A60" s="5"/>
      <c r="B60" s="5"/>
      <c r="C60" s="6"/>
      <c r="D60" s="20"/>
      <c r="E60" s="21"/>
      <c r="F60" s="21"/>
      <c r="G60" s="21"/>
      <c r="H60" s="26"/>
      <c r="I60" s="26"/>
      <c r="J60" s="26"/>
      <c r="K60" s="26"/>
      <c r="L60" s="26"/>
      <c r="M60" s="21"/>
      <c r="N60" s="26"/>
      <c r="O60" s="21"/>
      <c r="P60" s="26"/>
      <c r="Q60" s="21"/>
      <c r="R60" s="21"/>
      <c r="S60" s="21"/>
      <c r="T60" s="21"/>
      <c r="U60" s="21"/>
    </row>
    <row r="61" spans="1:21" ht="14.25" customHeight="1">
      <c r="A61" s="5"/>
      <c r="B61" s="5"/>
      <c r="C61" s="6"/>
      <c r="D61" s="20"/>
      <c r="E61" s="21"/>
      <c r="F61" s="21"/>
      <c r="G61" s="21"/>
      <c r="H61" s="26"/>
      <c r="I61" s="26"/>
      <c r="J61" s="26"/>
      <c r="K61" s="26"/>
      <c r="L61" s="26"/>
      <c r="M61" s="21"/>
      <c r="N61" s="26"/>
      <c r="O61" s="21"/>
      <c r="P61" s="26"/>
      <c r="Q61" s="21"/>
      <c r="R61" s="21"/>
      <c r="S61" s="21"/>
      <c r="T61" s="21"/>
      <c r="U61" s="21"/>
    </row>
    <row r="62" spans="1:21" ht="16.5">
      <c r="A62" s="5"/>
      <c r="B62" s="5"/>
      <c r="C62" s="6"/>
      <c r="D62" s="20"/>
      <c r="E62" s="21"/>
      <c r="F62" s="21"/>
      <c r="G62" s="21"/>
      <c r="H62" s="26"/>
      <c r="I62" s="26"/>
      <c r="J62" s="26"/>
      <c r="K62" s="26"/>
      <c r="L62" s="26"/>
      <c r="M62" s="21"/>
      <c r="N62" s="26"/>
      <c r="O62" s="21"/>
      <c r="P62" s="26"/>
      <c r="Q62" s="21"/>
      <c r="R62" s="21"/>
      <c r="S62" s="21"/>
      <c r="T62" s="21"/>
      <c r="U62" s="5"/>
    </row>
    <row r="63" spans="1:21" ht="14.25">
      <c r="A63" s="5"/>
      <c r="B63" s="5"/>
      <c r="C63" s="6"/>
      <c r="D63" s="6"/>
      <c r="E63" s="5"/>
      <c r="F63" s="5"/>
      <c r="G63" s="5"/>
      <c r="H63" s="7"/>
      <c r="I63" s="7"/>
      <c r="J63" s="7"/>
      <c r="K63" s="7"/>
      <c r="L63" s="7"/>
      <c r="M63" s="5"/>
      <c r="N63" s="7"/>
      <c r="O63" s="5"/>
      <c r="P63" s="7"/>
      <c r="Q63" s="5"/>
      <c r="R63" s="5"/>
      <c r="S63" s="5"/>
      <c r="T63" s="5"/>
      <c r="U63" s="5"/>
    </row>
    <row r="64" spans="1:21" ht="14.25">
      <c r="A64" s="5"/>
      <c r="B64" s="5"/>
      <c r="C64" s="6"/>
      <c r="D64" s="6"/>
      <c r="E64" s="5"/>
      <c r="F64" s="5"/>
      <c r="G64" s="5"/>
      <c r="H64" s="7"/>
      <c r="I64" s="7"/>
      <c r="J64" s="7"/>
      <c r="K64" s="7"/>
      <c r="L64" s="7"/>
      <c r="M64" s="5"/>
      <c r="N64" s="7"/>
      <c r="O64" s="5"/>
      <c r="P64" s="7"/>
      <c r="Q64" s="5"/>
      <c r="R64" s="5"/>
      <c r="S64" s="5"/>
      <c r="T64" s="5"/>
      <c r="U64" s="5"/>
    </row>
    <row r="65" spans="1:21" ht="14.25">
      <c r="A65" s="5"/>
      <c r="B65" s="5"/>
      <c r="C65" s="6"/>
      <c r="D65" s="6"/>
      <c r="E65" s="5"/>
      <c r="F65" s="5"/>
      <c r="G65" s="5"/>
      <c r="H65" s="7"/>
      <c r="I65" s="7"/>
      <c r="J65" s="7"/>
      <c r="K65" s="7"/>
      <c r="L65" s="7"/>
      <c r="M65" s="5"/>
      <c r="N65" s="7"/>
      <c r="O65" s="5"/>
      <c r="P65" s="7"/>
      <c r="Q65" s="5"/>
      <c r="R65" s="5"/>
      <c r="S65" s="5"/>
      <c r="T65" s="5"/>
      <c r="U65" s="5"/>
    </row>
    <row r="66" spans="1:21" ht="14.25">
      <c r="A66" s="5"/>
      <c r="B66" s="5"/>
      <c r="C66" s="6"/>
      <c r="D66" s="6"/>
      <c r="E66" s="5"/>
      <c r="F66" s="5"/>
      <c r="G66" s="5"/>
      <c r="H66" s="7"/>
      <c r="I66" s="7"/>
      <c r="J66" s="7"/>
      <c r="K66" s="7"/>
      <c r="L66" s="7"/>
      <c r="M66" s="5"/>
      <c r="N66" s="7"/>
      <c r="O66" s="5"/>
      <c r="P66" s="7"/>
      <c r="Q66" s="5"/>
      <c r="R66" s="5"/>
      <c r="S66" s="5"/>
      <c r="T66" s="5"/>
      <c r="U66" s="5"/>
    </row>
    <row r="67" spans="1:21" ht="14.25">
      <c r="A67" s="5"/>
      <c r="B67" s="5"/>
      <c r="C67" s="6"/>
      <c r="D67" s="6"/>
      <c r="E67" s="5"/>
      <c r="F67" s="5"/>
      <c r="G67" s="5"/>
      <c r="H67" s="7"/>
      <c r="I67" s="7"/>
      <c r="J67" s="7"/>
      <c r="K67" s="7"/>
      <c r="L67" s="7"/>
      <c r="M67" s="5"/>
      <c r="N67" s="7"/>
      <c r="O67" s="5"/>
      <c r="P67" s="7"/>
      <c r="Q67" s="5"/>
      <c r="R67" s="5"/>
      <c r="S67" s="5"/>
      <c r="T67" s="5"/>
      <c r="U67" s="5"/>
    </row>
    <row r="68" spans="1:21" ht="14.25">
      <c r="A68" s="5"/>
      <c r="B68" s="5"/>
      <c r="C68" s="6"/>
      <c r="D68" s="6"/>
      <c r="E68" s="5"/>
      <c r="F68" s="5"/>
      <c r="G68" s="5"/>
      <c r="H68" s="7"/>
      <c r="I68" s="7"/>
      <c r="J68" s="7"/>
      <c r="K68" s="7"/>
      <c r="L68" s="7"/>
      <c r="M68" s="5"/>
      <c r="N68" s="7"/>
      <c r="O68" s="5"/>
      <c r="P68" s="7"/>
      <c r="Q68" s="5"/>
      <c r="R68" s="5"/>
      <c r="S68" s="5"/>
      <c r="T68" s="5"/>
      <c r="U68" s="5"/>
    </row>
    <row r="69" spans="1:20" ht="14.25">
      <c r="A69" s="5"/>
      <c r="B69" s="5"/>
      <c r="C69" s="6"/>
      <c r="D69" s="6"/>
      <c r="E69" s="5"/>
      <c r="F69" s="5"/>
      <c r="G69" s="5"/>
      <c r="H69" s="7"/>
      <c r="I69" s="7"/>
      <c r="J69" s="7"/>
      <c r="K69" s="7"/>
      <c r="L69" s="7"/>
      <c r="M69" s="5"/>
      <c r="N69" s="7"/>
      <c r="O69" s="5"/>
      <c r="P69" s="7"/>
      <c r="Q69" s="5"/>
      <c r="R69" s="5"/>
      <c r="S69" s="5"/>
      <c r="T69" s="5"/>
    </row>
  </sheetData>
  <sheetProtection/>
  <mergeCells count="1">
    <mergeCell ref="A21:B21"/>
  </mergeCells>
  <printOptions/>
  <pageMargins left="0" right="0" top="0.55" bottom="0.4" header="0.25" footer="0.2"/>
  <pageSetup fitToHeight="0" fitToWidth="1" horizontalDpi="600" verticalDpi="600" orientation="landscape" paperSize="5" scale="54" r:id="rId2"/>
  <headerFooter alignWithMargins="0">
    <oddHeader>&amp;L&amp;G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C1">
      <selection activeCell="Q8" sqref="Q8"/>
    </sheetView>
  </sheetViews>
  <sheetFormatPr defaultColWidth="8.7109375" defaultRowHeight="12.75"/>
  <cols>
    <col min="1" max="1" width="12.7109375" style="5" customWidth="1"/>
    <col min="2" max="2" width="12.57421875" style="5" customWidth="1"/>
    <col min="3" max="3" width="10.57421875" style="6" bestFit="1" customWidth="1"/>
    <col min="4" max="4" width="25.421875" style="5" customWidth="1"/>
    <col min="5" max="5" width="21.57421875" style="129" customWidth="1"/>
    <col min="6" max="6" width="17.8515625" style="129" bestFit="1" customWidth="1"/>
    <col min="7" max="7" width="15.140625" style="129" customWidth="1"/>
    <col min="8" max="9" width="17.8515625" style="129" customWidth="1"/>
    <col min="10" max="10" width="16.140625" style="129" customWidth="1"/>
    <col min="11" max="11" width="19.7109375" style="129" customWidth="1"/>
    <col min="12" max="12" width="14.00390625" style="129" bestFit="1" customWidth="1"/>
    <col min="13" max="13" width="11.421875" style="6" customWidth="1"/>
    <col min="14" max="14" width="9.57421875" style="129" customWidth="1"/>
    <col min="15" max="15" width="6.140625" style="5" customWidth="1"/>
    <col min="16" max="16" width="14.421875" style="5" customWidth="1"/>
    <col min="17" max="17" width="14.140625" style="5" customWidth="1"/>
    <col min="18" max="18" width="8.421875" style="5" customWidth="1"/>
    <col min="19" max="19" width="15.140625" style="5" customWidth="1"/>
    <col min="20" max="16384" width="8.7109375" style="5" customWidth="1"/>
  </cols>
  <sheetData>
    <row r="1" spans="1:19" s="8" customFormat="1" ht="21" customHeight="1">
      <c r="A1" s="119" t="s">
        <v>101</v>
      </c>
      <c r="B1" s="120"/>
      <c r="C1" s="121"/>
      <c r="D1" s="121"/>
      <c r="E1" s="120"/>
      <c r="F1" s="120"/>
      <c r="G1" s="120"/>
      <c r="H1" s="122"/>
      <c r="I1" s="122"/>
      <c r="J1" s="123" t="s">
        <v>26</v>
      </c>
      <c r="K1" s="123"/>
      <c r="L1" s="120"/>
      <c r="M1" s="156" t="s">
        <v>18</v>
      </c>
      <c r="N1" s="120"/>
      <c r="O1" s="122"/>
      <c r="P1" s="120"/>
      <c r="Q1" s="120"/>
      <c r="R1" s="120"/>
      <c r="S1" s="120"/>
    </row>
    <row r="2" spans="1:19" ht="17.25" thickBot="1">
      <c r="A2" s="21"/>
      <c r="B2" s="21"/>
      <c r="C2" s="20"/>
      <c r="D2" s="21"/>
      <c r="E2" s="69"/>
      <c r="F2" s="69"/>
      <c r="G2" s="69"/>
      <c r="H2" s="69"/>
      <c r="I2" s="69"/>
      <c r="J2" s="69"/>
      <c r="K2" s="69"/>
      <c r="L2" s="69"/>
      <c r="M2" s="20"/>
      <c r="N2" s="69"/>
      <c r="O2" s="21"/>
      <c r="P2" s="21"/>
      <c r="Q2" s="21"/>
      <c r="R2" s="21"/>
      <c r="S2" s="21"/>
    </row>
    <row r="3" spans="1:19" s="4" customFormat="1" ht="82.5" customHeight="1" thickBot="1">
      <c r="A3" s="104" t="s">
        <v>2</v>
      </c>
      <c r="B3" s="104" t="s">
        <v>3</v>
      </c>
      <c r="C3" s="103" t="s">
        <v>4</v>
      </c>
      <c r="D3" s="104" t="s">
        <v>5</v>
      </c>
      <c r="E3" s="105" t="s">
        <v>50</v>
      </c>
      <c r="F3" s="105" t="s">
        <v>56</v>
      </c>
      <c r="G3" s="105" t="s">
        <v>51</v>
      </c>
      <c r="H3" s="105" t="s">
        <v>52</v>
      </c>
      <c r="I3" s="105" t="s">
        <v>49</v>
      </c>
      <c r="J3" s="105" t="s">
        <v>54</v>
      </c>
      <c r="K3" s="114" t="s">
        <v>71</v>
      </c>
      <c r="L3" s="114" t="s">
        <v>70</v>
      </c>
      <c r="M3" s="103" t="s">
        <v>6</v>
      </c>
      <c r="N3" s="114" t="s">
        <v>7</v>
      </c>
      <c r="O3" s="104" t="s">
        <v>6</v>
      </c>
      <c r="P3" s="104" t="s">
        <v>8</v>
      </c>
      <c r="Q3" s="104" t="s">
        <v>16</v>
      </c>
      <c r="R3" s="104" t="s">
        <v>9</v>
      </c>
      <c r="S3" s="104" t="s">
        <v>12</v>
      </c>
    </row>
    <row r="4" spans="1:19" ht="15" customHeight="1" thickBot="1">
      <c r="A4" s="40"/>
      <c r="B4" s="40"/>
      <c r="C4" s="41"/>
      <c r="D4" s="40"/>
      <c r="E4" s="70"/>
      <c r="F4" s="70"/>
      <c r="G4" s="70"/>
      <c r="H4" s="70"/>
      <c r="I4" s="70"/>
      <c r="J4" s="70"/>
      <c r="K4" s="124">
        <v>7500000</v>
      </c>
      <c r="L4" s="70"/>
      <c r="M4" s="41"/>
      <c r="N4" s="70"/>
      <c r="O4" s="40"/>
      <c r="P4" s="40"/>
      <c r="Q4" s="40"/>
      <c r="R4" s="40"/>
      <c r="S4" s="40"/>
    </row>
    <row r="5" spans="1:19" s="8" customFormat="1" ht="28.5">
      <c r="A5" s="157" t="s">
        <v>22</v>
      </c>
      <c r="B5" s="157" t="s">
        <v>23</v>
      </c>
      <c r="C5" s="158">
        <v>43764</v>
      </c>
      <c r="D5" s="157" t="s">
        <v>25</v>
      </c>
      <c r="E5" s="159">
        <f>G5</f>
        <v>246001.84</v>
      </c>
      <c r="F5" s="159">
        <v>0</v>
      </c>
      <c r="G5" s="159">
        <f>J5+25000</f>
        <v>246001.84</v>
      </c>
      <c r="H5" s="160">
        <v>-25000</v>
      </c>
      <c r="I5" s="187">
        <v>16503.5</v>
      </c>
      <c r="J5" s="159">
        <v>221001.84</v>
      </c>
      <c r="K5" s="161"/>
      <c r="L5" s="179">
        <f>J5</f>
        <v>221001.84</v>
      </c>
      <c r="M5" s="163">
        <v>44151</v>
      </c>
      <c r="N5" s="159"/>
      <c r="O5" s="159"/>
      <c r="P5" s="164" t="s">
        <v>55</v>
      </c>
      <c r="Q5" s="165" t="s">
        <v>40</v>
      </c>
      <c r="R5" s="166" t="s">
        <v>114</v>
      </c>
      <c r="S5" s="157" t="s">
        <v>14</v>
      </c>
    </row>
    <row r="6" spans="1:20" ht="42.75">
      <c r="A6" s="167" t="s">
        <v>67</v>
      </c>
      <c r="B6" s="167" t="s">
        <v>68</v>
      </c>
      <c r="C6" s="170">
        <v>43828</v>
      </c>
      <c r="D6" s="167" t="s">
        <v>25</v>
      </c>
      <c r="E6" s="171">
        <v>177199.65</v>
      </c>
      <c r="F6" s="171">
        <v>-55327.25</v>
      </c>
      <c r="G6" s="171">
        <f>E6+F6</f>
        <v>121872.4</v>
      </c>
      <c r="H6" s="177">
        <v>-25000</v>
      </c>
      <c r="I6" s="188">
        <v>5329.64</v>
      </c>
      <c r="J6" s="171">
        <f>G6+H6</f>
        <v>96872.4</v>
      </c>
      <c r="K6" s="161"/>
      <c r="L6" s="162">
        <f>J6</f>
        <v>96872.4</v>
      </c>
      <c r="M6" s="163">
        <v>44027</v>
      </c>
      <c r="N6" s="171"/>
      <c r="O6" s="169"/>
      <c r="P6" s="168" t="s">
        <v>55</v>
      </c>
      <c r="Q6" s="169" t="s">
        <v>69</v>
      </c>
      <c r="R6" s="169" t="s">
        <v>114</v>
      </c>
      <c r="S6" s="167" t="s">
        <v>42</v>
      </c>
      <c r="T6" s="134"/>
    </row>
    <row r="7" spans="1:19" ht="28.5">
      <c r="A7" s="167" t="s">
        <v>90</v>
      </c>
      <c r="B7" s="167" t="s">
        <v>91</v>
      </c>
      <c r="C7" s="170">
        <v>43866</v>
      </c>
      <c r="D7" s="167" t="s">
        <v>25</v>
      </c>
      <c r="E7" s="171">
        <v>25000</v>
      </c>
      <c r="F7" s="172">
        <v>25000</v>
      </c>
      <c r="G7" s="173"/>
      <c r="H7" s="174">
        <v>-25000</v>
      </c>
      <c r="I7" s="186">
        <v>17611.73</v>
      </c>
      <c r="J7" s="173">
        <v>0</v>
      </c>
      <c r="K7" s="175"/>
      <c r="L7" s="176">
        <v>0</v>
      </c>
      <c r="M7" s="163">
        <v>44027</v>
      </c>
      <c r="N7" s="171"/>
      <c r="O7" s="169"/>
      <c r="P7" s="168" t="s">
        <v>55</v>
      </c>
      <c r="Q7" s="169" t="s">
        <v>173</v>
      </c>
      <c r="R7" s="169" t="s">
        <v>114</v>
      </c>
      <c r="S7" s="167" t="s">
        <v>14</v>
      </c>
    </row>
    <row r="8" spans="1:19" ht="14.25">
      <c r="A8" s="169" t="s">
        <v>22</v>
      </c>
      <c r="B8" s="169" t="s">
        <v>22</v>
      </c>
      <c r="C8" s="170">
        <v>43893</v>
      </c>
      <c r="D8" s="167" t="s">
        <v>100</v>
      </c>
      <c r="E8" s="171">
        <v>150000000</v>
      </c>
      <c r="F8" s="172">
        <v>150000000</v>
      </c>
      <c r="G8" s="173"/>
      <c r="H8" s="174">
        <v>-7500000</v>
      </c>
      <c r="I8" s="186" t="s">
        <v>174</v>
      </c>
      <c r="J8" s="173"/>
      <c r="K8" s="175"/>
      <c r="L8" s="176"/>
      <c r="M8" s="163"/>
      <c r="N8" s="171"/>
      <c r="O8" s="169"/>
      <c r="P8" s="169" t="s">
        <v>19</v>
      </c>
      <c r="Q8" s="169" t="s">
        <v>102</v>
      </c>
      <c r="R8" s="169" t="s">
        <v>1</v>
      </c>
      <c r="S8" s="169" t="s">
        <v>103</v>
      </c>
    </row>
    <row r="9" spans="1:19" ht="57">
      <c r="A9" s="167" t="s">
        <v>117</v>
      </c>
      <c r="B9" s="167" t="s">
        <v>118</v>
      </c>
      <c r="C9" s="170">
        <v>43930</v>
      </c>
      <c r="D9" s="167" t="s">
        <v>25</v>
      </c>
      <c r="E9" s="171">
        <v>122500.52</v>
      </c>
      <c r="F9" s="172">
        <v>0</v>
      </c>
      <c r="G9" s="173">
        <f>E9</f>
        <v>122500.52</v>
      </c>
      <c r="H9" s="174">
        <v>-25000</v>
      </c>
      <c r="I9" s="186">
        <v>8039.08</v>
      </c>
      <c r="J9" s="173">
        <f>G9+H9</f>
        <v>97500.52</v>
      </c>
      <c r="K9" s="175"/>
      <c r="L9" s="176">
        <f>J9</f>
        <v>97500.52</v>
      </c>
      <c r="M9" s="163">
        <v>44211</v>
      </c>
      <c r="N9" s="171"/>
      <c r="O9" s="169"/>
      <c r="P9" s="168" t="s">
        <v>55</v>
      </c>
      <c r="Q9" s="169" t="s">
        <v>121</v>
      </c>
      <c r="R9" s="169" t="s">
        <v>114</v>
      </c>
      <c r="S9" s="167" t="s">
        <v>113</v>
      </c>
    </row>
    <row r="10" spans="1:20" ht="28.5">
      <c r="A10" s="169" t="s">
        <v>19</v>
      </c>
      <c r="B10" s="169" t="s">
        <v>19</v>
      </c>
      <c r="C10" s="170">
        <v>43954</v>
      </c>
      <c r="D10" s="167" t="s">
        <v>25</v>
      </c>
      <c r="E10" s="171">
        <v>479838.1</v>
      </c>
      <c r="F10" s="172">
        <f>G10-E10</f>
        <v>-61275.34999999998</v>
      </c>
      <c r="G10" s="173">
        <v>418562.75</v>
      </c>
      <c r="H10" s="174">
        <v>-50000</v>
      </c>
      <c r="I10" s="186">
        <v>48850.72</v>
      </c>
      <c r="J10" s="173">
        <f>G10+H10</f>
        <v>368562.75</v>
      </c>
      <c r="K10" s="175"/>
      <c r="L10" s="176">
        <f>J10</f>
        <v>368562.75</v>
      </c>
      <c r="M10" s="163">
        <v>44586</v>
      </c>
      <c r="N10" s="171"/>
      <c r="O10" s="169"/>
      <c r="P10" s="169" t="s">
        <v>55</v>
      </c>
      <c r="Q10" s="169" t="s">
        <v>127</v>
      </c>
      <c r="R10" s="169" t="s">
        <v>114</v>
      </c>
      <c r="S10" s="167" t="s">
        <v>14</v>
      </c>
      <c r="T10" s="182" t="s">
        <v>172</v>
      </c>
    </row>
    <row r="11" spans="3:11" ht="14.25">
      <c r="C11" s="136"/>
      <c r="D11" s="137"/>
      <c r="E11" s="138"/>
      <c r="F11" s="139"/>
      <c r="G11" s="140"/>
      <c r="H11" s="141"/>
      <c r="I11" s="141"/>
      <c r="J11" s="140"/>
      <c r="K11" s="140"/>
    </row>
    <row r="12" spans="3:11" ht="14.25">
      <c r="C12" s="136"/>
      <c r="D12" s="137"/>
      <c r="E12" s="138"/>
      <c r="F12" s="139"/>
      <c r="G12" s="140"/>
      <c r="H12" s="141"/>
      <c r="I12" s="141"/>
      <c r="J12" s="140"/>
      <c r="K12" s="140"/>
    </row>
    <row r="13" spans="3:11" ht="14.25">
      <c r="C13" s="136"/>
      <c r="D13" s="137"/>
      <c r="E13" s="138"/>
      <c r="F13" s="139"/>
      <c r="G13" s="140"/>
      <c r="H13" s="141"/>
      <c r="I13" s="141"/>
      <c r="J13" s="140"/>
      <c r="K13" s="140"/>
    </row>
    <row r="14" spans="3:11" ht="14.25">
      <c r="C14" s="136"/>
      <c r="D14" s="137"/>
      <c r="E14" s="138"/>
      <c r="F14" s="139"/>
      <c r="G14" s="140"/>
      <c r="H14" s="141"/>
      <c r="I14" s="141"/>
      <c r="J14" s="140"/>
      <c r="K14" s="140"/>
    </row>
    <row r="15" spans="3:11" ht="14.25">
      <c r="C15" s="136"/>
      <c r="D15" s="137"/>
      <c r="E15" s="138"/>
      <c r="F15" s="139"/>
      <c r="G15" s="140"/>
      <c r="H15" s="141"/>
      <c r="I15" s="141"/>
      <c r="J15" s="140"/>
      <c r="K15" s="140"/>
    </row>
    <row r="16" spans="3:11" ht="14.25">
      <c r="C16" s="136"/>
      <c r="D16" s="137"/>
      <c r="E16" s="138"/>
      <c r="F16" s="139"/>
      <c r="G16" s="140"/>
      <c r="H16" s="141"/>
      <c r="I16" s="141"/>
      <c r="J16" s="140"/>
      <c r="K16" s="140"/>
    </row>
    <row r="17" spans="3:11" ht="14.25">
      <c r="C17" s="136"/>
      <c r="D17" s="137"/>
      <c r="E17" s="138"/>
      <c r="F17" s="139"/>
      <c r="G17" s="140"/>
      <c r="H17" s="141"/>
      <c r="I17" s="141"/>
      <c r="J17" s="140"/>
      <c r="K17" s="140"/>
    </row>
    <row r="18" spans="3:11" ht="14.25">
      <c r="C18" s="136"/>
      <c r="D18" s="137"/>
      <c r="E18" s="138"/>
      <c r="F18" s="139"/>
      <c r="G18" s="140"/>
      <c r="H18" s="141"/>
      <c r="I18" s="141"/>
      <c r="J18" s="140"/>
      <c r="K18" s="140"/>
    </row>
    <row r="19" spans="3:11" ht="14.25">
      <c r="C19" s="136"/>
      <c r="D19" s="137"/>
      <c r="E19" s="138"/>
      <c r="F19" s="139"/>
      <c r="G19" s="140"/>
      <c r="H19" s="141"/>
      <c r="I19" s="141"/>
      <c r="J19" s="140"/>
      <c r="K19" s="140"/>
    </row>
    <row r="20" spans="3:11" ht="14.25">
      <c r="C20" s="136"/>
      <c r="D20" s="137"/>
      <c r="E20" s="138"/>
      <c r="F20" s="139"/>
      <c r="G20" s="140"/>
      <c r="H20" s="141"/>
      <c r="I20" s="141"/>
      <c r="J20" s="140"/>
      <c r="K20" s="140"/>
    </row>
    <row r="21" spans="3:11" ht="14.25">
      <c r="C21" s="136"/>
      <c r="D21" s="137"/>
      <c r="E21" s="138"/>
      <c r="F21" s="139"/>
      <c r="G21" s="140"/>
      <c r="H21" s="141"/>
      <c r="I21" s="141"/>
      <c r="J21" s="140"/>
      <c r="K21" s="140"/>
    </row>
    <row r="22" spans="3:11" ht="14.25">
      <c r="C22" s="136"/>
      <c r="D22" s="137"/>
      <c r="E22" s="138"/>
      <c r="F22" s="139"/>
      <c r="G22" s="140"/>
      <c r="H22" s="141"/>
      <c r="I22" s="141"/>
      <c r="J22" s="140"/>
      <c r="K22" s="140"/>
    </row>
    <row r="23" spans="3:11" ht="14.25">
      <c r="C23" s="136"/>
      <c r="D23" s="137"/>
      <c r="E23" s="138"/>
      <c r="F23" s="139"/>
      <c r="G23" s="140"/>
      <c r="H23" s="141"/>
      <c r="I23" s="141"/>
      <c r="J23" s="140"/>
      <c r="K23" s="140"/>
    </row>
    <row r="24" spans="3:11" ht="14.25">
      <c r="C24" s="136"/>
      <c r="D24" s="137"/>
      <c r="E24" s="138"/>
      <c r="F24" s="139"/>
      <c r="G24" s="140"/>
      <c r="H24" s="141"/>
      <c r="I24" s="141"/>
      <c r="J24" s="140"/>
      <c r="K24" s="140"/>
    </row>
    <row r="25" spans="3:11" ht="14.25">
      <c r="C25" s="136"/>
      <c r="D25" s="137"/>
      <c r="E25" s="138"/>
      <c r="F25" s="139"/>
      <c r="G25" s="140"/>
      <c r="H25" s="141"/>
      <c r="I25" s="141"/>
      <c r="J25" s="140"/>
      <c r="K25" s="140"/>
    </row>
    <row r="26" spans="3:11" ht="14.25">
      <c r="C26" s="136"/>
      <c r="D26" s="137"/>
      <c r="E26" s="138"/>
      <c r="F26" s="139"/>
      <c r="G26" s="140"/>
      <c r="H26" s="141"/>
      <c r="I26" s="141"/>
      <c r="J26" s="140"/>
      <c r="K26" s="140"/>
    </row>
    <row r="27" spans="3:11" ht="14.25">
      <c r="C27" s="136"/>
      <c r="D27" s="137"/>
      <c r="E27" s="138"/>
      <c r="F27" s="139"/>
      <c r="G27" s="140"/>
      <c r="H27" s="141"/>
      <c r="I27" s="141"/>
      <c r="J27" s="140"/>
      <c r="K27" s="140"/>
    </row>
    <row r="28" spans="3:11" ht="14.25">
      <c r="C28" s="136"/>
      <c r="D28" s="137"/>
      <c r="E28" s="138"/>
      <c r="F28" s="139"/>
      <c r="G28" s="140"/>
      <c r="H28" s="141"/>
      <c r="I28" s="141"/>
      <c r="J28" s="140"/>
      <c r="K28" s="140"/>
    </row>
    <row r="29" spans="3:11" ht="14.25">
      <c r="C29" s="136"/>
      <c r="D29" s="137"/>
      <c r="E29" s="138"/>
      <c r="F29" s="139"/>
      <c r="G29" s="140"/>
      <c r="H29" s="141"/>
      <c r="I29" s="141"/>
      <c r="J29" s="140"/>
      <c r="K29" s="140"/>
    </row>
    <row r="30" spans="3:11" ht="14.25">
      <c r="C30" s="136"/>
      <c r="D30" s="137"/>
      <c r="E30" s="138"/>
      <c r="F30" s="139"/>
      <c r="G30" s="140"/>
      <c r="H30" s="141"/>
      <c r="I30" s="141"/>
      <c r="J30" s="140"/>
      <c r="K30" s="140"/>
    </row>
    <row r="31" spans="3:11" ht="14.25">
      <c r="C31" s="136"/>
      <c r="D31" s="137"/>
      <c r="E31" s="138"/>
      <c r="F31" s="139"/>
      <c r="G31" s="140"/>
      <c r="H31" s="141"/>
      <c r="I31" s="141"/>
      <c r="J31" s="140"/>
      <c r="K31" s="140"/>
    </row>
    <row r="32" spans="3:11" ht="14.25">
      <c r="C32" s="136"/>
      <c r="D32" s="137"/>
      <c r="E32" s="138"/>
      <c r="F32" s="139"/>
      <c r="G32" s="140"/>
      <c r="H32" s="141"/>
      <c r="I32" s="141"/>
      <c r="J32" s="140"/>
      <c r="K32" s="140"/>
    </row>
    <row r="33" spans="3:11" ht="14.25">
      <c r="C33" s="136"/>
      <c r="D33" s="137"/>
      <c r="E33" s="138"/>
      <c r="F33" s="139"/>
      <c r="G33" s="140"/>
      <c r="H33" s="141"/>
      <c r="I33" s="141"/>
      <c r="J33" s="140"/>
      <c r="K33" s="140"/>
    </row>
    <row r="34" spans="3:11" ht="14.25">
      <c r="C34" s="136"/>
      <c r="D34" s="137"/>
      <c r="E34" s="138"/>
      <c r="F34" s="139"/>
      <c r="G34" s="140"/>
      <c r="H34" s="141"/>
      <c r="I34" s="141"/>
      <c r="J34" s="140"/>
      <c r="K34" s="140"/>
    </row>
    <row r="35" spans="3:11" ht="14.25">
      <c r="C35" s="136"/>
      <c r="D35" s="137"/>
      <c r="E35" s="138"/>
      <c r="F35" s="139"/>
      <c r="G35" s="140"/>
      <c r="H35" s="141"/>
      <c r="I35" s="141"/>
      <c r="J35" s="140"/>
      <c r="K35" s="140"/>
    </row>
    <row r="36" spans="3:11" ht="14.25">
      <c r="C36" s="136"/>
      <c r="D36" s="137"/>
      <c r="E36" s="138"/>
      <c r="F36" s="139"/>
      <c r="G36" s="140"/>
      <c r="H36" s="141"/>
      <c r="I36" s="141"/>
      <c r="J36" s="140"/>
      <c r="K36" s="140"/>
    </row>
    <row r="37" spans="3:11" ht="14.25">
      <c r="C37" s="136"/>
      <c r="D37" s="137"/>
      <c r="E37" s="138"/>
      <c r="F37" s="139"/>
      <c r="G37" s="140"/>
      <c r="H37" s="141"/>
      <c r="I37" s="141"/>
      <c r="J37" s="140"/>
      <c r="K37" s="140"/>
    </row>
    <row r="38" spans="3:11" ht="14.25">
      <c r="C38" s="136"/>
      <c r="D38" s="137"/>
      <c r="E38" s="138"/>
      <c r="F38" s="139"/>
      <c r="G38" s="140"/>
      <c r="H38" s="141"/>
      <c r="I38" s="141"/>
      <c r="J38" s="140"/>
      <c r="K38" s="140"/>
    </row>
    <row r="39" spans="3:11" ht="14.25">
      <c r="C39" s="136"/>
      <c r="D39" s="137"/>
      <c r="F39" s="139"/>
      <c r="G39" s="140"/>
      <c r="H39" s="141"/>
      <c r="I39" s="141"/>
      <c r="J39" s="140"/>
      <c r="K39" s="140"/>
    </row>
    <row r="40" spans="3:11" ht="14.25">
      <c r="C40" s="136"/>
      <c r="D40" s="137"/>
      <c r="F40" s="139"/>
      <c r="G40" s="140"/>
      <c r="H40" s="141"/>
      <c r="I40" s="141"/>
      <c r="J40" s="140"/>
      <c r="K40" s="140"/>
    </row>
    <row r="41" spans="3:11" ht="14.25">
      <c r="C41" s="136"/>
      <c r="D41" s="137"/>
      <c r="F41" s="139"/>
      <c r="G41" s="140"/>
      <c r="H41" s="141"/>
      <c r="I41" s="141"/>
      <c r="J41" s="140"/>
      <c r="K41" s="140"/>
    </row>
    <row r="42" spans="3:11" ht="14.25">
      <c r="C42" s="136"/>
      <c r="D42" s="137"/>
      <c r="F42" s="139"/>
      <c r="G42" s="140"/>
      <c r="H42" s="141"/>
      <c r="I42" s="141"/>
      <c r="J42" s="140"/>
      <c r="K42" s="140"/>
    </row>
    <row r="43" spans="3:11" ht="14.25">
      <c r="C43" s="136"/>
      <c r="D43" s="137"/>
      <c r="F43" s="142"/>
      <c r="G43" s="140"/>
      <c r="H43" s="141"/>
      <c r="I43" s="141"/>
      <c r="J43" s="140"/>
      <c r="K43" s="140"/>
    </row>
    <row r="44" spans="3:11" ht="14.25">
      <c r="C44" s="136"/>
      <c r="D44" s="137"/>
      <c r="F44" s="142"/>
      <c r="G44" s="140"/>
      <c r="H44" s="141"/>
      <c r="I44" s="141"/>
      <c r="J44" s="140"/>
      <c r="K44" s="140"/>
    </row>
    <row r="45" spans="3:11" ht="14.25">
      <c r="C45" s="136"/>
      <c r="D45" s="137"/>
      <c r="F45" s="142"/>
      <c r="G45" s="140"/>
      <c r="H45" s="141"/>
      <c r="I45" s="141"/>
      <c r="J45" s="140"/>
      <c r="K45" s="140"/>
    </row>
    <row r="46" spans="3:11" ht="14.25">
      <c r="C46" s="136"/>
      <c r="D46" s="137"/>
      <c r="F46" s="142"/>
      <c r="G46" s="140"/>
      <c r="H46" s="141"/>
      <c r="I46" s="141"/>
      <c r="J46" s="140"/>
      <c r="K46" s="140"/>
    </row>
    <row r="47" spans="3:11" ht="14.25">
      <c r="C47" s="136"/>
      <c r="D47" s="137"/>
      <c r="F47" s="142"/>
      <c r="G47" s="140"/>
      <c r="H47" s="141"/>
      <c r="I47" s="141"/>
      <c r="J47" s="140"/>
      <c r="K47" s="140"/>
    </row>
    <row r="48" spans="3:11" ht="14.25">
      <c r="C48" s="136"/>
      <c r="D48" s="137"/>
      <c r="F48" s="142"/>
      <c r="G48" s="140"/>
      <c r="H48" s="140"/>
      <c r="I48" s="140"/>
      <c r="J48" s="140"/>
      <c r="K48" s="1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zoomScale="90" zoomScaleNormal="90" zoomScalePageLayoutView="0" workbookViewId="0" topLeftCell="A1">
      <selection activeCell="Q9" sqref="Q9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0.28125" style="2" customWidth="1"/>
    <col min="4" max="4" width="25.421875" style="0" customWidth="1"/>
    <col min="5" max="5" width="15.421875" style="68" customWidth="1"/>
    <col min="6" max="6" width="15.28125" style="68" customWidth="1"/>
    <col min="7" max="7" width="15.140625" style="68" customWidth="1"/>
    <col min="8" max="9" width="15.00390625" style="68" customWidth="1"/>
    <col min="10" max="10" width="16.140625" style="68" customWidth="1"/>
    <col min="11" max="11" width="19.7109375" style="68" customWidth="1"/>
    <col min="12" max="12" width="14.00390625" style="68" customWidth="1"/>
    <col min="13" max="13" width="12.421875" style="2" customWidth="1"/>
    <col min="14" max="14" width="9.57421875" style="68" customWidth="1"/>
    <col min="15" max="15" width="6.140625" style="0" customWidth="1"/>
    <col min="16" max="16" width="14.421875" style="0" customWidth="1"/>
    <col min="17" max="17" width="13.28125" style="0" customWidth="1"/>
    <col min="18" max="18" width="8.421875" style="0" customWidth="1"/>
    <col min="19" max="19" width="15.140625" style="0" customWidth="1"/>
  </cols>
  <sheetData>
    <row r="1" spans="1:19" s="15" customFormat="1" ht="21" customHeight="1">
      <c r="A1" s="97" t="s">
        <v>27</v>
      </c>
      <c r="B1" s="98"/>
      <c r="C1" s="99"/>
      <c r="D1" s="99"/>
      <c r="E1" s="98"/>
      <c r="F1" s="98"/>
      <c r="G1" s="98"/>
      <c r="H1" s="100"/>
      <c r="I1" s="100"/>
      <c r="J1" s="101" t="s">
        <v>26</v>
      </c>
      <c r="K1" s="101"/>
      <c r="L1" s="98"/>
      <c r="M1" s="154" t="s">
        <v>18</v>
      </c>
      <c r="N1" s="98"/>
      <c r="O1" s="100"/>
      <c r="P1" s="98"/>
      <c r="Q1" s="98"/>
      <c r="R1" s="98"/>
      <c r="S1" s="98"/>
    </row>
    <row r="2" spans="1:22" ht="17.25" thickBot="1">
      <c r="A2" s="21"/>
      <c r="B2" s="21"/>
      <c r="C2" s="20"/>
      <c r="D2" s="21"/>
      <c r="E2" s="69"/>
      <c r="F2" s="69"/>
      <c r="G2" s="69"/>
      <c r="H2" s="69"/>
      <c r="I2" s="69"/>
      <c r="J2" s="69"/>
      <c r="K2" s="69"/>
      <c r="L2" s="69"/>
      <c r="M2" s="20"/>
      <c r="N2" s="69"/>
      <c r="O2" s="21"/>
      <c r="P2" s="21"/>
      <c r="Q2" s="21"/>
      <c r="R2" s="21"/>
      <c r="S2" s="21"/>
      <c r="T2" s="5"/>
      <c r="U2" s="5"/>
      <c r="V2" s="5"/>
    </row>
    <row r="3" spans="1:22" s="1" customFormat="1" ht="82.5" customHeight="1" thickBot="1">
      <c r="A3" s="104" t="s">
        <v>2</v>
      </c>
      <c r="B3" s="104" t="s">
        <v>3</v>
      </c>
      <c r="C3" s="103" t="s">
        <v>4</v>
      </c>
      <c r="D3" s="104" t="s">
        <v>5</v>
      </c>
      <c r="E3" s="105" t="s">
        <v>50</v>
      </c>
      <c r="F3" s="105" t="s">
        <v>56</v>
      </c>
      <c r="G3" s="105" t="s">
        <v>51</v>
      </c>
      <c r="H3" s="105" t="s">
        <v>52</v>
      </c>
      <c r="I3" s="105" t="s">
        <v>49</v>
      </c>
      <c r="J3" s="105" t="s">
        <v>54</v>
      </c>
      <c r="K3" s="114" t="s">
        <v>71</v>
      </c>
      <c r="L3" s="114" t="s">
        <v>70</v>
      </c>
      <c r="M3" s="103" t="s">
        <v>6</v>
      </c>
      <c r="N3" s="145" t="s">
        <v>7</v>
      </c>
      <c r="O3" s="104" t="s">
        <v>6</v>
      </c>
      <c r="P3" s="104" t="s">
        <v>8</v>
      </c>
      <c r="Q3" s="104" t="s">
        <v>16</v>
      </c>
      <c r="R3" s="104" t="s">
        <v>9</v>
      </c>
      <c r="S3" s="104" t="s">
        <v>12</v>
      </c>
      <c r="T3" s="4"/>
      <c r="U3" s="4"/>
      <c r="V3" s="4"/>
    </row>
    <row r="4" spans="1:22" ht="15" customHeight="1" thickBot="1">
      <c r="A4" s="40"/>
      <c r="B4" s="40"/>
      <c r="C4" s="41"/>
      <c r="D4" s="40"/>
      <c r="E4" s="70"/>
      <c r="F4" s="70"/>
      <c r="G4" s="70"/>
      <c r="H4" s="70"/>
      <c r="I4" s="70"/>
      <c r="J4" s="70"/>
      <c r="K4" s="75">
        <v>10000000</v>
      </c>
      <c r="L4" s="70"/>
      <c r="M4" s="41"/>
      <c r="N4" s="70"/>
      <c r="O4" s="40"/>
      <c r="P4" s="40"/>
      <c r="Q4" s="40"/>
      <c r="R4" s="40"/>
      <c r="S4" s="40"/>
      <c r="T4" s="5"/>
      <c r="U4" s="5"/>
      <c r="V4" s="5"/>
    </row>
    <row r="5" spans="1:20" ht="51">
      <c r="A5" s="146" t="s">
        <v>93</v>
      </c>
      <c r="B5" s="146" t="s">
        <v>94</v>
      </c>
      <c r="C5" s="147">
        <v>43868</v>
      </c>
      <c r="D5" s="64" t="s">
        <v>92</v>
      </c>
      <c r="E5" s="80">
        <v>180000</v>
      </c>
      <c r="F5" s="80">
        <v>180000</v>
      </c>
      <c r="G5" s="68">
        <v>0</v>
      </c>
      <c r="H5" s="81">
        <v>250000</v>
      </c>
      <c r="I5" s="190">
        <v>2211.8</v>
      </c>
      <c r="J5" s="191">
        <f>I5</f>
        <v>2211.8</v>
      </c>
      <c r="K5" s="76"/>
      <c r="M5" s="2">
        <v>43920</v>
      </c>
      <c r="P5" s="83" t="s">
        <v>55</v>
      </c>
      <c r="Q5" s="82" t="s">
        <v>98</v>
      </c>
      <c r="R5" s="84" t="s">
        <v>114</v>
      </c>
      <c r="S5" s="85" t="s">
        <v>42</v>
      </c>
      <c r="T5" t="s">
        <v>115</v>
      </c>
    </row>
    <row r="6" spans="1:20" ht="51">
      <c r="A6" s="84" t="s">
        <v>93</v>
      </c>
      <c r="B6" s="64" t="s">
        <v>111</v>
      </c>
      <c r="C6" s="148">
        <v>43914</v>
      </c>
      <c r="D6" s="146" t="s">
        <v>92</v>
      </c>
      <c r="E6" s="149">
        <v>77855</v>
      </c>
      <c r="F6" s="150"/>
      <c r="G6" s="151">
        <v>77855</v>
      </c>
      <c r="H6" s="153">
        <v>50000</v>
      </c>
      <c r="I6" s="185">
        <v>10633.85</v>
      </c>
      <c r="J6" s="151">
        <f>G6-H6+I6</f>
        <v>38488.85</v>
      </c>
      <c r="K6" s="151"/>
      <c r="L6" s="80">
        <f>G6-H6</f>
        <v>27855</v>
      </c>
      <c r="M6" s="155">
        <v>44708</v>
      </c>
      <c r="N6" s="80"/>
      <c r="O6" s="65"/>
      <c r="P6" s="82" t="s">
        <v>55</v>
      </c>
      <c r="Q6" s="65" t="s">
        <v>112</v>
      </c>
      <c r="R6" s="84" t="s">
        <v>114</v>
      </c>
      <c r="S6" s="152" t="s">
        <v>113</v>
      </c>
      <c r="T6" s="65"/>
    </row>
    <row r="7" spans="1:22" s="5" customFormat="1" ht="25.5">
      <c r="A7" s="84" t="s">
        <v>120</v>
      </c>
      <c r="B7" s="146" t="s">
        <v>119</v>
      </c>
      <c r="C7" s="148">
        <v>43933</v>
      </c>
      <c r="D7" s="146" t="s">
        <v>92</v>
      </c>
      <c r="E7" s="193">
        <v>250000</v>
      </c>
      <c r="F7" s="150">
        <v>250000</v>
      </c>
      <c r="G7" s="194"/>
      <c r="H7" s="153">
        <v>250000</v>
      </c>
      <c r="I7" s="195">
        <v>4134.44</v>
      </c>
      <c r="J7" s="196">
        <f>I7</f>
        <v>4134.44</v>
      </c>
      <c r="K7" s="197"/>
      <c r="L7" s="198"/>
      <c r="M7" s="199">
        <v>44119</v>
      </c>
      <c r="N7" s="200"/>
      <c r="O7" s="31"/>
      <c r="P7" s="201" t="s">
        <v>55</v>
      </c>
      <c r="Q7" s="31" t="s">
        <v>122</v>
      </c>
      <c r="R7" s="84" t="s">
        <v>114</v>
      </c>
      <c r="S7" s="202" t="s">
        <v>113</v>
      </c>
      <c r="T7" s="31" t="s">
        <v>115</v>
      </c>
      <c r="U7" s="31"/>
      <c r="V7" s="31"/>
    </row>
    <row r="8" spans="1:19" ht="12.75">
      <c r="A8" s="31"/>
      <c r="C8" s="67"/>
      <c r="D8" s="33"/>
      <c r="E8" s="71"/>
      <c r="F8" s="72"/>
      <c r="G8" s="77"/>
      <c r="H8" s="78"/>
      <c r="I8" s="78"/>
      <c r="J8" s="77"/>
      <c r="K8" s="77"/>
      <c r="P8" s="31"/>
      <c r="R8" s="31"/>
      <c r="S8" s="31"/>
    </row>
    <row r="9" spans="3:19" ht="12.75" customHeight="1">
      <c r="C9" s="67"/>
      <c r="D9" s="33"/>
      <c r="E9" s="71"/>
      <c r="F9" s="72"/>
      <c r="G9" s="77"/>
      <c r="H9" s="78"/>
      <c r="I9" s="78"/>
      <c r="J9" s="77"/>
      <c r="K9" s="77"/>
      <c r="P9" s="31"/>
      <c r="R9" s="31"/>
      <c r="S9" s="31"/>
    </row>
    <row r="10" spans="3:19" ht="12.75">
      <c r="C10" s="67"/>
      <c r="D10" s="33"/>
      <c r="E10" s="71"/>
      <c r="F10" s="72"/>
      <c r="G10" s="77"/>
      <c r="H10" s="78"/>
      <c r="I10" s="78"/>
      <c r="J10" s="77"/>
      <c r="K10" s="77"/>
      <c r="P10" s="31"/>
      <c r="R10" s="31"/>
      <c r="S10" s="31"/>
    </row>
    <row r="11" spans="3:19" ht="12.75">
      <c r="C11" s="67"/>
      <c r="D11" s="33"/>
      <c r="E11" s="71"/>
      <c r="F11" s="72"/>
      <c r="G11" s="77"/>
      <c r="H11" s="78"/>
      <c r="I11" s="78"/>
      <c r="J11" s="77"/>
      <c r="K11" s="77"/>
      <c r="P11" s="31"/>
      <c r="R11" s="31"/>
      <c r="S11" s="31"/>
    </row>
    <row r="12" spans="3:11" ht="12.75">
      <c r="C12" s="66"/>
      <c r="D12" s="32"/>
      <c r="E12" s="71"/>
      <c r="F12" s="73"/>
      <c r="G12" s="77"/>
      <c r="H12" s="78"/>
      <c r="I12" s="78"/>
      <c r="J12" s="77"/>
      <c r="K12" s="77"/>
    </row>
    <row r="13" spans="3:11" ht="12.75">
      <c r="C13" s="66"/>
      <c r="D13" s="32"/>
      <c r="E13" s="71"/>
      <c r="F13" s="73"/>
      <c r="G13" s="77"/>
      <c r="H13" s="78"/>
      <c r="I13" s="78"/>
      <c r="J13" s="77"/>
      <c r="K13" s="77"/>
    </row>
    <row r="14" spans="3:11" ht="12.75">
      <c r="C14" s="66"/>
      <c r="D14" s="32"/>
      <c r="E14" s="71"/>
      <c r="F14" s="73"/>
      <c r="G14" s="77"/>
      <c r="H14" s="78"/>
      <c r="I14" s="78"/>
      <c r="J14" s="77"/>
      <c r="K14" s="77"/>
    </row>
    <row r="15" spans="3:11" ht="12.75">
      <c r="C15" s="66"/>
      <c r="D15" s="32"/>
      <c r="E15" s="71"/>
      <c r="F15" s="73"/>
      <c r="G15" s="77"/>
      <c r="H15" s="78"/>
      <c r="I15" s="78"/>
      <c r="J15" s="77"/>
      <c r="K15" s="77"/>
    </row>
    <row r="16" spans="3:11" ht="12.75">
      <c r="C16" s="66"/>
      <c r="D16" s="32"/>
      <c r="E16" s="71"/>
      <c r="F16" s="73"/>
      <c r="G16" s="77"/>
      <c r="H16" s="78"/>
      <c r="I16" s="78"/>
      <c r="J16" s="77"/>
      <c r="K16" s="77"/>
    </row>
    <row r="17" spans="3:11" ht="12.75">
      <c r="C17" s="66"/>
      <c r="D17" s="32"/>
      <c r="E17" s="71"/>
      <c r="F17" s="73"/>
      <c r="G17" s="77"/>
      <c r="H17" s="78"/>
      <c r="I17" s="78"/>
      <c r="J17" s="77"/>
      <c r="K17" s="77"/>
    </row>
    <row r="18" spans="3:11" ht="12.75">
      <c r="C18" s="66"/>
      <c r="D18" s="32"/>
      <c r="E18" s="71"/>
      <c r="F18" s="73"/>
      <c r="G18" s="77"/>
      <c r="H18" s="78"/>
      <c r="I18" s="78"/>
      <c r="J18" s="77"/>
      <c r="K18" s="77"/>
    </row>
    <row r="19" spans="3:11" ht="12.75">
      <c r="C19" s="66"/>
      <c r="D19" s="32"/>
      <c r="E19" s="71"/>
      <c r="F19" s="73"/>
      <c r="G19" s="77"/>
      <c r="H19" s="78"/>
      <c r="I19" s="78"/>
      <c r="J19" s="77"/>
      <c r="K19" s="77"/>
    </row>
    <row r="20" spans="3:11" ht="12.75">
      <c r="C20" s="66"/>
      <c r="D20" s="32"/>
      <c r="E20" s="71"/>
      <c r="F20" s="73"/>
      <c r="G20" s="77"/>
      <c r="H20" s="78"/>
      <c r="I20" s="78"/>
      <c r="J20" s="77"/>
      <c r="K20" s="77"/>
    </row>
    <row r="21" spans="3:11" ht="12.75">
      <c r="C21" s="66"/>
      <c r="D21" s="32"/>
      <c r="E21" s="71"/>
      <c r="F21" s="73"/>
      <c r="G21" s="77"/>
      <c r="H21" s="78"/>
      <c r="I21" s="78"/>
      <c r="J21" s="77"/>
      <c r="K21" s="77"/>
    </row>
    <row r="22" spans="3:11" ht="12.75">
      <c r="C22" s="66"/>
      <c r="D22" s="32"/>
      <c r="E22" s="71"/>
      <c r="F22" s="73"/>
      <c r="G22" s="77"/>
      <c r="H22" s="78"/>
      <c r="I22" s="78"/>
      <c r="J22" s="77"/>
      <c r="K22" s="77"/>
    </row>
    <row r="23" spans="3:11" ht="12.75">
      <c r="C23" s="66"/>
      <c r="D23" s="32"/>
      <c r="E23" s="71"/>
      <c r="F23" s="73"/>
      <c r="G23" s="77"/>
      <c r="H23" s="78"/>
      <c r="I23" s="78"/>
      <c r="J23" s="77"/>
      <c r="K23" s="77"/>
    </row>
    <row r="24" spans="3:11" ht="12.75">
      <c r="C24" s="66"/>
      <c r="D24" s="32"/>
      <c r="E24" s="71"/>
      <c r="F24" s="73"/>
      <c r="G24" s="77"/>
      <c r="H24" s="78"/>
      <c r="I24" s="78"/>
      <c r="J24" s="77"/>
      <c r="K24" s="77"/>
    </row>
    <row r="25" spans="3:11" ht="12.75">
      <c r="C25" s="66"/>
      <c r="D25" s="32"/>
      <c r="E25" s="71"/>
      <c r="F25" s="73"/>
      <c r="G25" s="77"/>
      <c r="H25" s="78"/>
      <c r="I25" s="78"/>
      <c r="J25" s="77"/>
      <c r="K25" s="77"/>
    </row>
    <row r="26" spans="3:11" ht="12.75">
      <c r="C26" s="66"/>
      <c r="D26" s="32"/>
      <c r="E26" s="71"/>
      <c r="F26" s="73"/>
      <c r="G26" s="77"/>
      <c r="H26" s="78"/>
      <c r="I26" s="78"/>
      <c r="J26" s="77"/>
      <c r="K26" s="77"/>
    </row>
    <row r="27" spans="3:11" ht="12.75">
      <c r="C27" s="66"/>
      <c r="D27" s="32"/>
      <c r="E27" s="71"/>
      <c r="F27" s="73"/>
      <c r="G27" s="77"/>
      <c r="H27" s="78"/>
      <c r="I27" s="78"/>
      <c r="J27" s="77"/>
      <c r="K27" s="77"/>
    </row>
    <row r="28" spans="3:11" ht="12.75">
      <c r="C28" s="66"/>
      <c r="D28" s="32"/>
      <c r="E28" s="71"/>
      <c r="F28" s="73"/>
      <c r="G28" s="77"/>
      <c r="H28" s="78"/>
      <c r="I28" s="78"/>
      <c r="J28" s="77"/>
      <c r="K28" s="77"/>
    </row>
    <row r="29" spans="3:11" ht="12.75">
      <c r="C29" s="66"/>
      <c r="D29" s="32"/>
      <c r="E29" s="71"/>
      <c r="F29" s="73"/>
      <c r="G29" s="77"/>
      <c r="H29" s="78"/>
      <c r="I29" s="78"/>
      <c r="J29" s="77"/>
      <c r="K29" s="77"/>
    </row>
    <row r="30" spans="3:11" ht="12.75">
      <c r="C30" s="66"/>
      <c r="D30" s="32"/>
      <c r="E30" s="71"/>
      <c r="F30" s="73"/>
      <c r="G30" s="77"/>
      <c r="H30" s="78"/>
      <c r="I30" s="78"/>
      <c r="J30" s="77"/>
      <c r="K30" s="77"/>
    </row>
    <row r="31" spans="3:11" ht="12.75">
      <c r="C31" s="66"/>
      <c r="D31" s="32"/>
      <c r="E31" s="71"/>
      <c r="F31" s="73"/>
      <c r="G31" s="77"/>
      <c r="H31" s="78"/>
      <c r="I31" s="78"/>
      <c r="J31" s="77"/>
      <c r="K31" s="77"/>
    </row>
    <row r="32" spans="3:11" ht="12.75">
      <c r="C32" s="66"/>
      <c r="D32" s="32"/>
      <c r="E32" s="71"/>
      <c r="F32" s="73"/>
      <c r="G32" s="77"/>
      <c r="H32" s="78"/>
      <c r="I32" s="78"/>
      <c r="J32" s="77"/>
      <c r="K32" s="77"/>
    </row>
    <row r="33" spans="3:11" ht="12.75">
      <c r="C33" s="66"/>
      <c r="D33" s="32"/>
      <c r="E33" s="71"/>
      <c r="F33" s="73"/>
      <c r="G33" s="77"/>
      <c r="H33" s="78"/>
      <c r="I33" s="78"/>
      <c r="J33" s="77"/>
      <c r="K33" s="77"/>
    </row>
    <row r="34" spans="3:11" ht="12.75">
      <c r="C34" s="66"/>
      <c r="D34" s="32"/>
      <c r="E34" s="71"/>
      <c r="F34" s="73"/>
      <c r="G34" s="77"/>
      <c r="H34" s="78"/>
      <c r="I34" s="78"/>
      <c r="J34" s="77"/>
      <c r="K34" s="77"/>
    </row>
    <row r="35" spans="3:11" ht="12.75">
      <c r="C35" s="66"/>
      <c r="D35" s="32"/>
      <c r="E35" s="71"/>
      <c r="F35" s="73"/>
      <c r="G35" s="77"/>
      <c r="H35" s="78"/>
      <c r="I35" s="78"/>
      <c r="J35" s="77"/>
      <c r="K35" s="77"/>
    </row>
    <row r="36" spans="3:11" ht="12.75">
      <c r="C36" s="66"/>
      <c r="D36" s="32"/>
      <c r="E36" s="71"/>
      <c r="F36" s="73"/>
      <c r="G36" s="77"/>
      <c r="H36" s="78"/>
      <c r="I36" s="78"/>
      <c r="J36" s="77"/>
      <c r="K36" s="77"/>
    </row>
    <row r="37" spans="3:11" ht="12.75">
      <c r="C37" s="66"/>
      <c r="D37" s="32"/>
      <c r="E37" s="71"/>
      <c r="F37" s="73"/>
      <c r="G37" s="77"/>
      <c r="H37" s="78"/>
      <c r="I37" s="78"/>
      <c r="J37" s="77"/>
      <c r="K37" s="77"/>
    </row>
    <row r="38" spans="3:11" ht="12.75">
      <c r="C38" s="66"/>
      <c r="D38" s="32"/>
      <c r="E38" s="71"/>
      <c r="F38" s="73"/>
      <c r="G38" s="77"/>
      <c r="H38" s="78"/>
      <c r="I38" s="78"/>
      <c r="J38" s="77"/>
      <c r="K38" s="77"/>
    </row>
    <row r="39" spans="3:11" ht="12.75">
      <c r="C39" s="66"/>
      <c r="D39" s="32"/>
      <c r="E39" s="71"/>
      <c r="F39" s="73"/>
      <c r="G39" s="77"/>
      <c r="H39" s="78"/>
      <c r="I39" s="78"/>
      <c r="J39" s="77"/>
      <c r="K39" s="77"/>
    </row>
    <row r="40" spans="3:11" ht="12.75">
      <c r="C40" s="66"/>
      <c r="D40" s="32"/>
      <c r="F40" s="73"/>
      <c r="G40" s="77"/>
      <c r="H40" s="78"/>
      <c r="I40" s="78"/>
      <c r="J40" s="77"/>
      <c r="K40" s="77"/>
    </row>
    <row r="41" spans="3:11" ht="12.75">
      <c r="C41" s="66"/>
      <c r="D41" s="32"/>
      <c r="F41" s="73"/>
      <c r="G41" s="77"/>
      <c r="H41" s="78"/>
      <c r="I41" s="78"/>
      <c r="J41" s="77"/>
      <c r="K41" s="77"/>
    </row>
    <row r="42" spans="3:11" ht="12.75">
      <c r="C42" s="66"/>
      <c r="D42" s="32"/>
      <c r="F42" s="73"/>
      <c r="G42" s="77"/>
      <c r="H42" s="78"/>
      <c r="I42" s="78"/>
      <c r="J42" s="77"/>
      <c r="K42" s="77"/>
    </row>
    <row r="43" spans="3:11" ht="12.75">
      <c r="C43" s="66"/>
      <c r="D43" s="32"/>
      <c r="F43" s="73"/>
      <c r="G43" s="77"/>
      <c r="H43" s="78"/>
      <c r="I43" s="78"/>
      <c r="J43" s="77"/>
      <c r="K43" s="77"/>
    </row>
    <row r="44" spans="3:11" ht="12.75">
      <c r="C44" s="66"/>
      <c r="D44" s="32"/>
      <c r="F44" s="74"/>
      <c r="G44" s="77"/>
      <c r="H44" s="78"/>
      <c r="I44" s="78"/>
      <c r="J44" s="77"/>
      <c r="K44" s="77"/>
    </row>
    <row r="45" spans="3:11" ht="12.75">
      <c r="C45" s="66"/>
      <c r="D45" s="32"/>
      <c r="F45" s="74"/>
      <c r="G45" s="77"/>
      <c r="H45" s="78"/>
      <c r="I45" s="78"/>
      <c r="J45" s="77"/>
      <c r="K45" s="77"/>
    </row>
    <row r="46" spans="3:11" ht="12.75">
      <c r="C46" s="66"/>
      <c r="D46" s="32"/>
      <c r="F46" s="74"/>
      <c r="G46" s="77"/>
      <c r="H46" s="78"/>
      <c r="I46" s="78"/>
      <c r="J46" s="77"/>
      <c r="K46" s="77"/>
    </row>
    <row r="47" spans="3:11" ht="12.75">
      <c r="C47" s="66"/>
      <c r="D47" s="32"/>
      <c r="F47" s="74"/>
      <c r="G47" s="77"/>
      <c r="H47" s="78"/>
      <c r="I47" s="78"/>
      <c r="J47" s="77"/>
      <c r="K47" s="77"/>
    </row>
    <row r="48" spans="3:11" ht="12.75">
      <c r="C48" s="66"/>
      <c r="D48" s="32"/>
      <c r="F48" s="74"/>
      <c r="G48" s="77"/>
      <c r="H48" s="78"/>
      <c r="I48" s="78"/>
      <c r="J48" s="77"/>
      <c r="K48" s="77"/>
    </row>
    <row r="49" spans="3:11" ht="12.75">
      <c r="C49" s="66"/>
      <c r="D49" s="32"/>
      <c r="F49" s="74"/>
      <c r="G49" s="77"/>
      <c r="H49" s="77"/>
      <c r="I49" s="77"/>
      <c r="J49" s="77"/>
      <c r="K49" s="77"/>
    </row>
  </sheetData>
  <sheetProtection/>
  <printOptions/>
  <pageMargins left="0.75" right="0.75" top="1" bottom="1" header="0.5" footer="0.5"/>
  <pageSetup horizontalDpi="600" verticalDpi="6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B1">
      <selection activeCell="H18" sqref="H18"/>
    </sheetView>
  </sheetViews>
  <sheetFormatPr defaultColWidth="8.7109375" defaultRowHeight="12.75"/>
  <cols>
    <col min="1" max="1" width="29.28125" style="5" customWidth="1"/>
    <col min="2" max="2" width="12.57421875" style="5" customWidth="1"/>
    <col min="3" max="3" width="11.140625" style="6" customWidth="1"/>
    <col min="4" max="4" width="25.421875" style="5" customWidth="1"/>
    <col min="5" max="5" width="15.421875" style="129" customWidth="1"/>
    <col min="6" max="6" width="15.28125" style="129" customWidth="1"/>
    <col min="7" max="7" width="15.140625" style="129" customWidth="1"/>
    <col min="8" max="9" width="15.00390625" style="129" customWidth="1"/>
    <col min="10" max="10" width="16.140625" style="129" customWidth="1"/>
    <col min="11" max="11" width="19.7109375" style="129" customWidth="1"/>
    <col min="12" max="12" width="16.421875" style="129" customWidth="1"/>
    <col min="13" max="13" width="10.57421875" style="129" customWidth="1"/>
    <col min="14" max="14" width="9.57421875" style="129" customWidth="1"/>
    <col min="15" max="15" width="6.140625" style="5" customWidth="1"/>
    <col min="16" max="16" width="14.421875" style="5" customWidth="1"/>
    <col min="17" max="17" width="13.28125" style="5" customWidth="1"/>
    <col min="18" max="18" width="8.421875" style="5" customWidth="1"/>
    <col min="19" max="19" width="15.140625" style="5" customWidth="1"/>
    <col min="20" max="16384" width="8.7109375" style="5" customWidth="1"/>
  </cols>
  <sheetData>
    <row r="1" spans="1:19" s="8" customFormat="1" ht="21" customHeight="1">
      <c r="A1" s="119" t="s">
        <v>28</v>
      </c>
      <c r="B1" s="120"/>
      <c r="C1" s="121"/>
      <c r="D1" s="121"/>
      <c r="E1" s="120"/>
      <c r="F1" s="120"/>
      <c r="G1" s="120"/>
      <c r="H1" s="122"/>
      <c r="I1" s="122"/>
      <c r="J1" s="123" t="s">
        <v>26</v>
      </c>
      <c r="K1" s="123"/>
      <c r="L1" s="120"/>
      <c r="M1" s="123" t="s">
        <v>18</v>
      </c>
      <c r="N1" s="120"/>
      <c r="O1" s="122"/>
      <c r="P1" s="120"/>
      <c r="Q1" s="120"/>
      <c r="R1" s="120"/>
      <c r="S1" s="120"/>
    </row>
    <row r="2" spans="1:19" ht="17.25" thickBot="1">
      <c r="A2" s="21"/>
      <c r="B2" s="21"/>
      <c r="C2" s="20"/>
      <c r="D2" s="21"/>
      <c r="E2" s="69"/>
      <c r="F2" s="69"/>
      <c r="G2" s="69"/>
      <c r="H2" s="69"/>
      <c r="I2" s="69"/>
      <c r="J2" s="69"/>
      <c r="K2" s="69"/>
      <c r="L2" s="69"/>
      <c r="M2" s="69"/>
      <c r="N2" s="69"/>
      <c r="O2" s="21"/>
      <c r="P2" s="21"/>
      <c r="Q2" s="21"/>
      <c r="R2" s="21"/>
      <c r="S2" s="21"/>
    </row>
    <row r="3" spans="1:19" s="4" customFormat="1" ht="82.5" customHeight="1" thickBot="1">
      <c r="A3" s="104" t="s">
        <v>2</v>
      </c>
      <c r="B3" s="104" t="s">
        <v>3</v>
      </c>
      <c r="C3" s="103" t="s">
        <v>4</v>
      </c>
      <c r="D3" s="104" t="s">
        <v>5</v>
      </c>
      <c r="E3" s="105" t="s">
        <v>50</v>
      </c>
      <c r="F3" s="105" t="s">
        <v>56</v>
      </c>
      <c r="G3" s="105" t="s">
        <v>51</v>
      </c>
      <c r="H3" s="105" t="s">
        <v>52</v>
      </c>
      <c r="I3" s="105" t="s">
        <v>49</v>
      </c>
      <c r="J3" s="105" t="s">
        <v>54</v>
      </c>
      <c r="K3" s="114" t="s">
        <v>71</v>
      </c>
      <c r="L3" s="114" t="s">
        <v>70</v>
      </c>
      <c r="M3" s="114" t="s">
        <v>6</v>
      </c>
      <c r="N3" s="114" t="s">
        <v>7</v>
      </c>
      <c r="O3" s="104" t="s">
        <v>6</v>
      </c>
      <c r="P3" s="104" t="s">
        <v>8</v>
      </c>
      <c r="Q3" s="104" t="s">
        <v>16</v>
      </c>
      <c r="R3" s="104" t="s">
        <v>9</v>
      </c>
      <c r="S3" s="104" t="s">
        <v>12</v>
      </c>
    </row>
    <row r="4" spans="1:19" ht="15" customHeight="1" thickBot="1">
      <c r="A4" s="40"/>
      <c r="B4" s="40"/>
      <c r="C4" s="41"/>
      <c r="D4" s="40"/>
      <c r="E4" s="70"/>
      <c r="F4" s="70"/>
      <c r="G4" s="70"/>
      <c r="H4" s="70"/>
      <c r="I4" s="70"/>
      <c r="J4" s="70"/>
      <c r="K4" s="124">
        <v>10000000</v>
      </c>
      <c r="L4" s="70"/>
      <c r="M4" s="70"/>
      <c r="N4" s="70"/>
      <c r="O4" s="40"/>
      <c r="P4" s="40"/>
      <c r="Q4" s="40"/>
      <c r="R4" s="40"/>
      <c r="S4" s="40"/>
    </row>
    <row r="5" spans="1:19" ht="15">
      <c r="A5" s="133"/>
      <c r="B5" s="126"/>
      <c r="C5" s="127"/>
      <c r="D5" s="125"/>
      <c r="E5" s="128"/>
      <c r="F5" s="128"/>
      <c r="H5" s="130"/>
      <c r="I5" s="130"/>
      <c r="K5" s="131"/>
      <c r="P5" s="132"/>
      <c r="Q5" s="133"/>
      <c r="R5" s="134"/>
      <c r="S5" s="135"/>
    </row>
    <row r="6" spans="1:19" ht="28.5">
      <c r="A6" s="126" t="s">
        <v>60</v>
      </c>
      <c r="B6" s="126" t="s">
        <v>47</v>
      </c>
      <c r="C6" s="86">
        <v>43810</v>
      </c>
      <c r="D6" s="126" t="s">
        <v>46</v>
      </c>
      <c r="E6" s="143">
        <v>283746.24</v>
      </c>
      <c r="F6" s="144">
        <v>0</v>
      </c>
      <c r="G6" s="140">
        <f>E6</f>
        <v>283746.24</v>
      </c>
      <c r="H6" s="141">
        <v>-25000</v>
      </c>
      <c r="I6" s="189">
        <v>10828.36</v>
      </c>
      <c r="J6" s="140">
        <f>G6+H6</f>
        <v>258746.24</v>
      </c>
      <c r="K6" s="140"/>
      <c r="L6" s="129">
        <f>J6</f>
        <v>258746.24</v>
      </c>
      <c r="M6" s="6">
        <v>44426</v>
      </c>
      <c r="P6" s="5" t="s">
        <v>19</v>
      </c>
      <c r="Q6" s="5" t="s">
        <v>41</v>
      </c>
      <c r="R6" s="5" t="s">
        <v>114</v>
      </c>
      <c r="S6" s="5" t="s">
        <v>42</v>
      </c>
    </row>
    <row r="7" spans="3:11" ht="14.25">
      <c r="C7" s="136"/>
      <c r="D7" s="137"/>
      <c r="E7" s="138"/>
      <c r="F7" s="139"/>
      <c r="G7" s="140"/>
      <c r="H7" s="141"/>
      <c r="I7" s="141"/>
      <c r="J7" s="140"/>
      <c r="K7" s="140"/>
    </row>
    <row r="8" spans="3:11" ht="12.75" customHeight="1">
      <c r="C8" s="136"/>
      <c r="D8" s="137"/>
      <c r="E8" s="138"/>
      <c r="F8" s="139"/>
      <c r="G8" s="140"/>
      <c r="H8" s="141"/>
      <c r="I8" s="141"/>
      <c r="J8" s="140"/>
      <c r="K8" s="140"/>
    </row>
    <row r="9" spans="3:11" ht="14.25">
      <c r="C9" s="136"/>
      <c r="D9" s="137"/>
      <c r="E9" s="138"/>
      <c r="F9" s="139"/>
      <c r="G9" s="140"/>
      <c r="H9" s="141"/>
      <c r="I9" s="141"/>
      <c r="J9" s="140"/>
      <c r="K9" s="140"/>
    </row>
    <row r="10" spans="3:11" ht="14.25">
      <c r="C10" s="136"/>
      <c r="D10" s="137"/>
      <c r="E10" s="138"/>
      <c r="F10" s="139"/>
      <c r="G10" s="140"/>
      <c r="H10" s="141"/>
      <c r="I10" s="141"/>
      <c r="J10" s="140"/>
      <c r="K10" s="140"/>
    </row>
    <row r="11" spans="3:11" ht="14.25">
      <c r="C11" s="136"/>
      <c r="D11" s="137"/>
      <c r="E11" s="138"/>
      <c r="F11" s="139"/>
      <c r="G11" s="140"/>
      <c r="H11" s="141"/>
      <c r="I11" s="141"/>
      <c r="J11" s="140"/>
      <c r="K11" s="140"/>
    </row>
    <row r="12" spans="3:11" ht="14.25">
      <c r="C12" s="136"/>
      <c r="D12" s="137"/>
      <c r="E12" s="138"/>
      <c r="F12" s="139"/>
      <c r="G12" s="140"/>
      <c r="H12" s="141"/>
      <c r="I12" s="141"/>
      <c r="J12" s="140"/>
      <c r="K12" s="140"/>
    </row>
    <row r="13" spans="3:11" ht="14.25">
      <c r="C13" s="136"/>
      <c r="D13" s="137"/>
      <c r="E13" s="138"/>
      <c r="F13" s="139"/>
      <c r="G13" s="140"/>
      <c r="H13" s="141"/>
      <c r="I13" s="141"/>
      <c r="J13" s="140"/>
      <c r="K13" s="140"/>
    </row>
    <row r="14" spans="3:11" ht="14.25">
      <c r="C14" s="136"/>
      <c r="D14" s="137"/>
      <c r="E14" s="138"/>
      <c r="F14" s="139"/>
      <c r="G14" s="140"/>
      <c r="H14" s="141"/>
      <c r="I14" s="141"/>
      <c r="J14" s="140"/>
      <c r="K14" s="140"/>
    </row>
    <row r="15" spans="3:11" ht="14.25">
      <c r="C15" s="136"/>
      <c r="D15" s="137"/>
      <c r="E15" s="138"/>
      <c r="F15" s="139"/>
      <c r="G15" s="140"/>
      <c r="H15" s="141"/>
      <c r="I15" s="141"/>
      <c r="J15" s="140"/>
      <c r="K15" s="140"/>
    </row>
    <row r="16" spans="3:11" ht="14.25">
      <c r="C16" s="136"/>
      <c r="D16" s="137"/>
      <c r="E16" s="138"/>
      <c r="F16" s="139"/>
      <c r="G16" s="140"/>
      <c r="H16" s="141"/>
      <c r="I16" s="141"/>
      <c r="J16" s="140"/>
      <c r="K16" s="140"/>
    </row>
    <row r="17" spans="3:11" ht="14.25">
      <c r="C17" s="136"/>
      <c r="D17" s="137"/>
      <c r="E17" s="138"/>
      <c r="F17" s="139"/>
      <c r="G17" s="140"/>
      <c r="H17" s="141"/>
      <c r="I17" s="141"/>
      <c r="J17" s="140"/>
      <c r="K17" s="140"/>
    </row>
    <row r="18" spans="3:11" ht="14.25">
      <c r="C18" s="136"/>
      <c r="D18" s="137"/>
      <c r="E18" s="138"/>
      <c r="F18" s="139"/>
      <c r="G18" s="140"/>
      <c r="H18" s="141"/>
      <c r="I18" s="141"/>
      <c r="J18" s="140"/>
      <c r="K18" s="140"/>
    </row>
    <row r="19" spans="3:11" ht="14.25">
      <c r="C19" s="136"/>
      <c r="D19" s="137"/>
      <c r="E19" s="138"/>
      <c r="F19" s="139"/>
      <c r="G19" s="140"/>
      <c r="H19" s="141"/>
      <c r="I19" s="141"/>
      <c r="J19" s="140"/>
      <c r="K19" s="140"/>
    </row>
    <row r="20" spans="3:11" ht="14.25">
      <c r="C20" s="136"/>
      <c r="D20" s="137"/>
      <c r="E20" s="138"/>
      <c r="F20" s="139"/>
      <c r="G20" s="140"/>
      <c r="H20" s="141"/>
      <c r="I20" s="141"/>
      <c r="J20" s="140"/>
      <c r="K20" s="140"/>
    </row>
    <row r="21" spans="3:11" ht="14.25">
      <c r="C21" s="136"/>
      <c r="D21" s="137"/>
      <c r="E21" s="138"/>
      <c r="F21" s="139"/>
      <c r="G21" s="140"/>
      <c r="H21" s="141"/>
      <c r="I21" s="141"/>
      <c r="J21" s="140"/>
      <c r="K21" s="140"/>
    </row>
    <row r="22" spans="3:11" ht="14.25">
      <c r="C22" s="136"/>
      <c r="D22" s="137"/>
      <c r="E22" s="138"/>
      <c r="F22" s="139"/>
      <c r="G22" s="140"/>
      <c r="H22" s="141"/>
      <c r="I22" s="141"/>
      <c r="J22" s="140"/>
      <c r="K22" s="140"/>
    </row>
    <row r="23" spans="3:11" ht="14.25">
      <c r="C23" s="136"/>
      <c r="D23" s="137"/>
      <c r="E23" s="138"/>
      <c r="F23" s="139"/>
      <c r="G23" s="140"/>
      <c r="H23" s="141"/>
      <c r="I23" s="141"/>
      <c r="J23" s="140"/>
      <c r="K23" s="140"/>
    </row>
    <row r="24" spans="3:11" ht="14.25">
      <c r="C24" s="136"/>
      <c r="D24" s="137"/>
      <c r="E24" s="138"/>
      <c r="F24" s="139"/>
      <c r="G24" s="140"/>
      <c r="H24" s="141"/>
      <c r="I24" s="141"/>
      <c r="J24" s="140"/>
      <c r="K24" s="140"/>
    </row>
    <row r="25" spans="3:11" ht="14.25">
      <c r="C25" s="136"/>
      <c r="D25" s="137"/>
      <c r="E25" s="138"/>
      <c r="F25" s="139"/>
      <c r="G25" s="140"/>
      <c r="H25" s="141"/>
      <c r="I25" s="141"/>
      <c r="J25" s="140"/>
      <c r="K25" s="140"/>
    </row>
    <row r="26" spans="3:11" ht="14.25">
      <c r="C26" s="136"/>
      <c r="D26" s="137"/>
      <c r="E26" s="138"/>
      <c r="F26" s="139"/>
      <c r="G26" s="140"/>
      <c r="H26" s="141"/>
      <c r="I26" s="141"/>
      <c r="J26" s="140"/>
      <c r="K26" s="140"/>
    </row>
    <row r="27" spans="3:11" ht="14.25">
      <c r="C27" s="136"/>
      <c r="D27" s="137"/>
      <c r="E27" s="138"/>
      <c r="F27" s="139"/>
      <c r="G27" s="140"/>
      <c r="H27" s="141"/>
      <c r="I27" s="141"/>
      <c r="J27" s="140"/>
      <c r="K27" s="140"/>
    </row>
    <row r="28" spans="3:11" ht="14.25">
      <c r="C28" s="136"/>
      <c r="D28" s="137"/>
      <c r="E28" s="138"/>
      <c r="F28" s="139"/>
      <c r="G28" s="140"/>
      <c r="H28" s="141"/>
      <c r="I28" s="141"/>
      <c r="J28" s="140"/>
      <c r="K28" s="140"/>
    </row>
    <row r="29" spans="3:11" ht="14.25">
      <c r="C29" s="136"/>
      <c r="D29" s="137"/>
      <c r="E29" s="138"/>
      <c r="F29" s="139"/>
      <c r="G29" s="140"/>
      <c r="H29" s="141"/>
      <c r="I29" s="141"/>
      <c r="J29" s="140"/>
      <c r="K29" s="140"/>
    </row>
    <row r="30" spans="3:11" ht="14.25">
      <c r="C30" s="136"/>
      <c r="D30" s="137"/>
      <c r="E30" s="138"/>
      <c r="F30" s="139"/>
      <c r="G30" s="140"/>
      <c r="H30" s="141"/>
      <c r="I30" s="141"/>
      <c r="J30" s="140"/>
      <c r="K30" s="140"/>
    </row>
    <row r="31" spans="3:11" ht="14.25">
      <c r="C31" s="136"/>
      <c r="D31" s="137"/>
      <c r="E31" s="138"/>
      <c r="F31" s="139"/>
      <c r="G31" s="140"/>
      <c r="H31" s="141"/>
      <c r="I31" s="141"/>
      <c r="J31" s="140"/>
      <c r="K31" s="140"/>
    </row>
    <row r="32" spans="3:11" ht="14.25">
      <c r="C32" s="136"/>
      <c r="D32" s="137"/>
      <c r="E32" s="138"/>
      <c r="F32" s="139"/>
      <c r="G32" s="140"/>
      <c r="H32" s="141"/>
      <c r="I32" s="141"/>
      <c r="J32" s="140"/>
      <c r="K32" s="140"/>
    </row>
    <row r="33" spans="3:11" ht="14.25">
      <c r="C33" s="136"/>
      <c r="D33" s="137"/>
      <c r="E33" s="138"/>
      <c r="F33" s="139"/>
      <c r="G33" s="140"/>
      <c r="H33" s="141"/>
      <c r="I33" s="141"/>
      <c r="J33" s="140"/>
      <c r="K33" s="140"/>
    </row>
    <row r="34" spans="3:11" ht="14.25">
      <c r="C34" s="136"/>
      <c r="D34" s="137"/>
      <c r="E34" s="138"/>
      <c r="F34" s="139"/>
      <c r="G34" s="140"/>
      <c r="H34" s="141"/>
      <c r="I34" s="141"/>
      <c r="J34" s="140"/>
      <c r="K34" s="140"/>
    </row>
    <row r="35" spans="3:11" ht="14.25">
      <c r="C35" s="136"/>
      <c r="D35" s="137"/>
      <c r="E35" s="138"/>
      <c r="F35" s="139"/>
      <c r="G35" s="140"/>
      <c r="H35" s="141"/>
      <c r="I35" s="141"/>
      <c r="J35" s="140"/>
      <c r="K35" s="140"/>
    </row>
    <row r="36" spans="3:11" ht="14.25">
      <c r="C36" s="136"/>
      <c r="D36" s="137"/>
      <c r="E36" s="138"/>
      <c r="F36" s="139"/>
      <c r="G36" s="140"/>
      <c r="H36" s="141"/>
      <c r="I36" s="141"/>
      <c r="J36" s="140"/>
      <c r="K36" s="140"/>
    </row>
    <row r="37" spans="3:11" ht="14.25">
      <c r="C37" s="136"/>
      <c r="D37" s="137"/>
      <c r="E37" s="138"/>
      <c r="F37" s="139"/>
      <c r="G37" s="140"/>
      <c r="H37" s="141"/>
      <c r="I37" s="141"/>
      <c r="J37" s="140"/>
      <c r="K37" s="140"/>
    </row>
    <row r="38" spans="3:11" ht="14.25">
      <c r="C38" s="136"/>
      <c r="D38" s="137"/>
      <c r="E38" s="138"/>
      <c r="F38" s="139"/>
      <c r="G38" s="140"/>
      <c r="H38" s="141"/>
      <c r="I38" s="141"/>
      <c r="J38" s="140"/>
      <c r="K38" s="140"/>
    </row>
    <row r="39" spans="3:11" ht="14.25">
      <c r="C39" s="136"/>
      <c r="D39" s="137"/>
      <c r="F39" s="139"/>
      <c r="G39" s="140"/>
      <c r="H39" s="141"/>
      <c r="I39" s="141"/>
      <c r="J39" s="140"/>
      <c r="K39" s="140"/>
    </row>
    <row r="40" spans="3:11" ht="14.25">
      <c r="C40" s="136"/>
      <c r="D40" s="137"/>
      <c r="F40" s="139"/>
      <c r="G40" s="140"/>
      <c r="H40" s="141"/>
      <c r="I40" s="141"/>
      <c r="J40" s="140"/>
      <c r="K40" s="140"/>
    </row>
    <row r="41" spans="3:11" ht="14.25">
      <c r="C41" s="136"/>
      <c r="D41" s="137"/>
      <c r="F41" s="139"/>
      <c r="G41" s="140"/>
      <c r="H41" s="141"/>
      <c r="I41" s="141"/>
      <c r="J41" s="140"/>
      <c r="K41" s="140"/>
    </row>
    <row r="42" spans="3:11" ht="14.25">
      <c r="C42" s="136"/>
      <c r="D42" s="137"/>
      <c r="F42" s="139"/>
      <c r="G42" s="140"/>
      <c r="H42" s="141"/>
      <c r="I42" s="141"/>
      <c r="J42" s="140"/>
      <c r="K42" s="140"/>
    </row>
    <row r="43" spans="3:11" ht="14.25">
      <c r="C43" s="136"/>
      <c r="D43" s="137"/>
      <c r="F43" s="142"/>
      <c r="G43" s="140"/>
      <c r="H43" s="141"/>
      <c r="I43" s="141"/>
      <c r="J43" s="140"/>
      <c r="K43" s="140"/>
    </row>
    <row r="44" spans="3:11" ht="14.25">
      <c r="C44" s="136"/>
      <c r="D44" s="137"/>
      <c r="F44" s="142"/>
      <c r="G44" s="140"/>
      <c r="H44" s="141"/>
      <c r="I44" s="141"/>
      <c r="J44" s="140"/>
      <c r="K44" s="140"/>
    </row>
    <row r="45" spans="3:11" ht="14.25">
      <c r="C45" s="136"/>
      <c r="D45" s="137"/>
      <c r="F45" s="142"/>
      <c r="G45" s="140"/>
      <c r="H45" s="141"/>
      <c r="I45" s="141"/>
      <c r="J45" s="140"/>
      <c r="K45" s="140"/>
    </row>
    <row r="46" spans="3:11" ht="14.25">
      <c r="C46" s="136"/>
      <c r="D46" s="137"/>
      <c r="F46" s="142"/>
      <c r="G46" s="140"/>
      <c r="H46" s="141"/>
      <c r="I46" s="141"/>
      <c r="J46" s="140"/>
      <c r="K46" s="140"/>
    </row>
    <row r="47" spans="3:11" ht="14.25">
      <c r="C47" s="136"/>
      <c r="D47" s="137"/>
      <c r="F47" s="142"/>
      <c r="G47" s="140"/>
      <c r="H47" s="141"/>
      <c r="I47" s="141"/>
      <c r="J47" s="140"/>
      <c r="K47" s="140"/>
    </row>
    <row r="48" spans="3:11" ht="14.25">
      <c r="C48" s="136"/>
      <c r="D48" s="137"/>
      <c r="F48" s="142"/>
      <c r="G48" s="140"/>
      <c r="H48" s="140"/>
      <c r="I48" s="140"/>
      <c r="J48" s="140"/>
      <c r="K48" s="14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5536"/>
  <sheetViews>
    <sheetView zoomScalePageLayoutView="0" workbookViewId="0" topLeftCell="B1">
      <selection activeCell="P7" sqref="P7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1.140625" style="2" customWidth="1"/>
    <col min="4" max="4" width="25.421875" style="0" customWidth="1"/>
    <col min="5" max="5" width="15.421875" style="68" customWidth="1"/>
    <col min="6" max="6" width="15.28125" style="68" customWidth="1"/>
    <col min="7" max="7" width="15.140625" style="68" customWidth="1"/>
    <col min="8" max="8" width="15.00390625" style="68" customWidth="1"/>
    <col min="9" max="9" width="16.140625" style="68" customWidth="1"/>
    <col min="10" max="10" width="8.421875" style="68" customWidth="1"/>
    <col min="11" max="11" width="6.57421875" style="68" customWidth="1"/>
    <col min="12" max="12" width="9.57421875" style="68" customWidth="1"/>
    <col min="13" max="13" width="6.140625" style="0" customWidth="1"/>
    <col min="14" max="14" width="14.421875" style="0" customWidth="1"/>
    <col min="15" max="15" width="13.28125" style="0" customWidth="1"/>
    <col min="16" max="16" width="8.421875" style="0" customWidth="1"/>
    <col min="17" max="17" width="15.140625" style="0" customWidth="1"/>
  </cols>
  <sheetData>
    <row r="1" spans="1:17" s="15" customFormat="1" ht="21" customHeight="1">
      <c r="A1" s="97" t="s">
        <v>30</v>
      </c>
      <c r="B1" s="98"/>
      <c r="C1" s="99"/>
      <c r="D1" s="99"/>
      <c r="E1" s="98"/>
      <c r="F1" s="98"/>
      <c r="G1" s="98"/>
      <c r="H1" s="100"/>
      <c r="I1" s="101" t="s">
        <v>26</v>
      </c>
      <c r="J1" s="98"/>
      <c r="K1" s="101" t="s">
        <v>29</v>
      </c>
      <c r="L1" s="98"/>
      <c r="M1" s="100"/>
      <c r="N1" s="98"/>
      <c r="O1" s="98"/>
      <c r="P1" s="98"/>
      <c r="Q1" s="98"/>
    </row>
    <row r="2" spans="1:20" ht="17.25" thickBot="1">
      <c r="A2" s="21"/>
      <c r="B2" s="21"/>
      <c r="C2" s="20"/>
      <c r="D2" s="21"/>
      <c r="E2" s="69"/>
      <c r="F2" s="69"/>
      <c r="G2" s="69"/>
      <c r="H2" s="69"/>
      <c r="I2" s="69"/>
      <c r="J2" s="69"/>
      <c r="K2" s="69"/>
      <c r="L2" s="69"/>
      <c r="M2" s="21"/>
      <c r="N2" s="21"/>
      <c r="O2" s="21"/>
      <c r="P2" s="21"/>
      <c r="Q2" s="21"/>
      <c r="R2" s="5"/>
      <c r="S2" s="5"/>
      <c r="T2" s="5"/>
    </row>
    <row r="3" spans="1:20" s="1" customFormat="1" ht="82.5" customHeight="1" thickBot="1">
      <c r="A3" s="102" t="s">
        <v>2</v>
      </c>
      <c r="B3" s="102" t="s">
        <v>3</v>
      </c>
      <c r="C3" s="103" t="s">
        <v>4</v>
      </c>
      <c r="D3" s="104" t="s">
        <v>5</v>
      </c>
      <c r="E3" s="105" t="s">
        <v>50</v>
      </c>
      <c r="F3" s="105" t="s">
        <v>56</v>
      </c>
      <c r="G3" s="105" t="s">
        <v>51</v>
      </c>
      <c r="H3" s="105" t="s">
        <v>52</v>
      </c>
      <c r="I3" s="105" t="s">
        <v>53</v>
      </c>
      <c r="J3" s="114" t="s">
        <v>70</v>
      </c>
      <c r="K3" s="114" t="s">
        <v>6</v>
      </c>
      <c r="L3" s="115" t="s">
        <v>7</v>
      </c>
      <c r="M3" s="104" t="s">
        <v>6</v>
      </c>
      <c r="N3" s="104" t="s">
        <v>8</v>
      </c>
      <c r="O3" s="104" t="s">
        <v>16</v>
      </c>
      <c r="P3" s="104" t="s">
        <v>9</v>
      </c>
      <c r="Q3" s="104" t="s">
        <v>12</v>
      </c>
      <c r="R3" s="4"/>
      <c r="S3" s="4"/>
      <c r="T3" s="4"/>
    </row>
    <row r="4" spans="1:20" ht="15" customHeight="1">
      <c r="A4" s="40"/>
      <c r="B4" s="40"/>
      <c r="C4" s="41"/>
      <c r="D4" s="40"/>
      <c r="E4" s="70"/>
      <c r="F4" s="70"/>
      <c r="G4" s="70"/>
      <c r="H4" s="70"/>
      <c r="I4" s="70"/>
      <c r="J4" s="70"/>
      <c r="K4" s="70"/>
      <c r="L4" s="70"/>
      <c r="M4" s="40"/>
      <c r="N4" s="40"/>
      <c r="O4" s="40"/>
      <c r="P4" s="40"/>
      <c r="Q4" s="40"/>
      <c r="R4" s="5"/>
      <c r="S4" s="5"/>
      <c r="T4" s="5"/>
    </row>
    <row r="5" spans="1:17" ht="12.75">
      <c r="A5" s="65"/>
      <c r="B5" s="64"/>
      <c r="C5" s="79"/>
      <c r="D5" s="63"/>
      <c r="E5" s="80"/>
      <c r="F5" s="80"/>
      <c r="H5" s="81"/>
      <c r="N5" s="83"/>
      <c r="O5" s="82"/>
      <c r="P5" s="84"/>
      <c r="Q5" s="85"/>
    </row>
    <row r="6" spans="1:20" s="12" customFormat="1" ht="57">
      <c r="A6" s="62" t="s">
        <v>57</v>
      </c>
      <c r="B6" s="62" t="s">
        <v>155</v>
      </c>
      <c r="C6" s="86">
        <v>43815</v>
      </c>
      <c r="D6" s="62" t="s">
        <v>135</v>
      </c>
      <c r="E6" s="87">
        <v>100000</v>
      </c>
      <c r="F6" s="87">
        <v>100000</v>
      </c>
      <c r="G6" s="87">
        <v>0</v>
      </c>
      <c r="H6" s="88">
        <v>-25000</v>
      </c>
      <c r="I6" s="87"/>
      <c r="J6" s="89">
        <v>0</v>
      </c>
      <c r="K6" s="90">
        <v>0</v>
      </c>
      <c r="L6" s="91"/>
      <c r="M6" s="87"/>
      <c r="N6" s="87"/>
      <c r="O6" s="92" t="s">
        <v>136</v>
      </c>
      <c r="P6" s="134" t="s">
        <v>114</v>
      </c>
      <c r="Q6" s="126" t="s">
        <v>20</v>
      </c>
      <c r="R6" s="205" t="s">
        <v>166</v>
      </c>
      <c r="S6" s="205"/>
      <c r="T6" s="205"/>
    </row>
    <row r="7" spans="1:17" ht="12.75">
      <c r="A7" s="31"/>
      <c r="C7" s="67"/>
      <c r="D7" s="33"/>
      <c r="E7" s="71"/>
      <c r="F7" s="72"/>
      <c r="G7" s="77"/>
      <c r="H7" s="78"/>
      <c r="I7" s="77"/>
      <c r="N7" s="31"/>
      <c r="P7" s="31"/>
      <c r="Q7" s="31"/>
    </row>
    <row r="8" spans="3:17" ht="12.75" customHeight="1">
      <c r="C8" s="67"/>
      <c r="D8" s="33"/>
      <c r="E8" s="71"/>
      <c r="F8" s="72"/>
      <c r="G8" s="77"/>
      <c r="H8" s="78"/>
      <c r="I8" s="77"/>
      <c r="N8" s="31"/>
      <c r="P8" s="31"/>
      <c r="Q8" s="31"/>
    </row>
    <row r="9" spans="3:17" ht="12.75">
      <c r="C9" s="67"/>
      <c r="D9" s="33"/>
      <c r="E9" s="71"/>
      <c r="F9" s="72"/>
      <c r="G9" s="77"/>
      <c r="H9" s="78"/>
      <c r="I9" s="77"/>
      <c r="N9" s="31"/>
      <c r="P9" s="31"/>
      <c r="Q9" s="31"/>
    </row>
    <row r="10" spans="3:17" ht="12.75">
      <c r="C10" s="67"/>
      <c r="D10" s="33"/>
      <c r="E10" s="71"/>
      <c r="F10" s="72"/>
      <c r="G10" s="77"/>
      <c r="H10" s="78"/>
      <c r="I10" s="77"/>
      <c r="N10" s="31"/>
      <c r="P10" s="31"/>
      <c r="Q10" s="31"/>
    </row>
    <row r="11" spans="3:9" ht="12.75">
      <c r="C11" s="66"/>
      <c r="D11" s="32"/>
      <c r="E11" s="71"/>
      <c r="F11" s="73"/>
      <c r="G11" s="77"/>
      <c r="H11" s="78"/>
      <c r="I11" s="77"/>
    </row>
    <row r="12" spans="3:9" ht="12.75">
      <c r="C12" s="66"/>
      <c r="D12" s="32"/>
      <c r="E12" s="71"/>
      <c r="F12" s="73"/>
      <c r="G12" s="77"/>
      <c r="H12" s="78"/>
      <c r="I12" s="77"/>
    </row>
    <row r="13" spans="3:9" ht="12.75">
      <c r="C13" s="66"/>
      <c r="D13" s="32"/>
      <c r="E13" s="71"/>
      <c r="F13" s="73"/>
      <c r="G13" s="77"/>
      <c r="H13" s="78"/>
      <c r="I13" s="77"/>
    </row>
    <row r="14" spans="3:9" ht="12.75">
      <c r="C14" s="66"/>
      <c r="D14" s="32"/>
      <c r="E14" s="71"/>
      <c r="F14" s="73"/>
      <c r="G14" s="77"/>
      <c r="H14" s="78"/>
      <c r="I14" s="77"/>
    </row>
    <row r="15" spans="3:9" ht="12.75">
      <c r="C15" s="66"/>
      <c r="D15" s="32"/>
      <c r="E15" s="71"/>
      <c r="F15" s="73"/>
      <c r="G15" s="77"/>
      <c r="H15" s="78"/>
      <c r="I15" s="77"/>
    </row>
    <row r="16" spans="3:9" ht="12.75">
      <c r="C16" s="66"/>
      <c r="D16" s="32"/>
      <c r="E16" s="71"/>
      <c r="F16" s="73"/>
      <c r="G16" s="77"/>
      <c r="H16" s="78"/>
      <c r="I16" s="77"/>
    </row>
    <row r="17" spans="3:9" ht="12.75">
      <c r="C17" s="66"/>
      <c r="D17" s="32"/>
      <c r="E17" s="71"/>
      <c r="F17" s="73"/>
      <c r="G17" s="77"/>
      <c r="H17" s="78"/>
      <c r="I17" s="77"/>
    </row>
    <row r="18" spans="3:9" ht="12.75">
      <c r="C18" s="66"/>
      <c r="D18" s="32"/>
      <c r="E18" s="71"/>
      <c r="F18" s="73"/>
      <c r="G18" s="77"/>
      <c r="H18" s="78"/>
      <c r="I18" s="77"/>
    </row>
    <row r="19" spans="3:9" ht="12.75">
      <c r="C19" s="66"/>
      <c r="D19" s="32"/>
      <c r="E19" s="71"/>
      <c r="F19" s="73"/>
      <c r="G19" s="77"/>
      <c r="H19" s="78"/>
      <c r="I19" s="77"/>
    </row>
    <row r="20" spans="3:9" ht="12.75">
      <c r="C20" s="66"/>
      <c r="D20" s="32"/>
      <c r="E20" s="71"/>
      <c r="F20" s="73"/>
      <c r="G20" s="77"/>
      <c r="H20" s="78"/>
      <c r="I20" s="77"/>
    </row>
    <row r="21" spans="3:9" ht="12.75">
      <c r="C21" s="66"/>
      <c r="D21" s="32"/>
      <c r="E21" s="71"/>
      <c r="F21" s="73"/>
      <c r="G21" s="77"/>
      <c r="H21" s="78"/>
      <c r="I21" s="77"/>
    </row>
    <row r="22" spans="3:9" ht="12.75">
      <c r="C22" s="66"/>
      <c r="D22" s="32"/>
      <c r="E22" s="71"/>
      <c r="F22" s="73"/>
      <c r="G22" s="77"/>
      <c r="H22" s="78"/>
      <c r="I22" s="77"/>
    </row>
    <row r="23" spans="3:9" ht="12.75">
      <c r="C23" s="66"/>
      <c r="D23" s="32"/>
      <c r="E23" s="71"/>
      <c r="F23" s="73"/>
      <c r="G23" s="77"/>
      <c r="H23" s="78"/>
      <c r="I23" s="77"/>
    </row>
    <row r="24" spans="3:9" ht="12.75">
      <c r="C24" s="66"/>
      <c r="D24" s="32"/>
      <c r="E24" s="71"/>
      <c r="F24" s="73"/>
      <c r="G24" s="77"/>
      <c r="H24" s="78"/>
      <c r="I24" s="77"/>
    </row>
    <row r="25" spans="3:9" ht="12.75">
      <c r="C25" s="66"/>
      <c r="D25" s="32"/>
      <c r="E25" s="71"/>
      <c r="F25" s="73"/>
      <c r="G25" s="77"/>
      <c r="H25" s="78"/>
      <c r="I25" s="77"/>
    </row>
    <row r="26" spans="3:9" ht="12.75">
      <c r="C26" s="66"/>
      <c r="D26" s="32"/>
      <c r="E26" s="71"/>
      <c r="F26" s="73"/>
      <c r="G26" s="77"/>
      <c r="H26" s="78"/>
      <c r="I26" s="77"/>
    </row>
    <row r="27" spans="3:9" ht="12.75">
      <c r="C27" s="66"/>
      <c r="D27" s="32"/>
      <c r="E27" s="71"/>
      <c r="F27" s="73"/>
      <c r="G27" s="77"/>
      <c r="H27" s="78"/>
      <c r="I27" s="77"/>
    </row>
    <row r="28" spans="3:9" ht="12.75">
      <c r="C28" s="66"/>
      <c r="D28" s="32"/>
      <c r="E28" s="71"/>
      <c r="F28" s="73"/>
      <c r="G28" s="77"/>
      <c r="H28" s="78"/>
      <c r="I28" s="77"/>
    </row>
    <row r="29" spans="3:9" ht="12.75">
      <c r="C29" s="66"/>
      <c r="D29" s="32"/>
      <c r="E29" s="71"/>
      <c r="F29" s="73"/>
      <c r="G29" s="77"/>
      <c r="H29" s="78"/>
      <c r="I29" s="77"/>
    </row>
    <row r="30" spans="3:9" ht="12.75">
      <c r="C30" s="66"/>
      <c r="D30" s="32"/>
      <c r="E30" s="71"/>
      <c r="F30" s="73"/>
      <c r="G30" s="77"/>
      <c r="H30" s="78"/>
      <c r="I30" s="77"/>
    </row>
    <row r="31" spans="3:9" ht="12.75">
      <c r="C31" s="66"/>
      <c r="D31" s="32"/>
      <c r="E31" s="71"/>
      <c r="F31" s="73"/>
      <c r="G31" s="77"/>
      <c r="H31" s="78"/>
      <c r="I31" s="77"/>
    </row>
    <row r="32" spans="3:9" ht="12.75">
      <c r="C32" s="66"/>
      <c r="D32" s="32"/>
      <c r="E32" s="71"/>
      <c r="F32" s="73"/>
      <c r="G32" s="77"/>
      <c r="H32" s="78"/>
      <c r="I32" s="77"/>
    </row>
    <row r="33" spans="3:9" ht="12.75">
      <c r="C33" s="66"/>
      <c r="D33" s="32"/>
      <c r="E33" s="71"/>
      <c r="F33" s="73"/>
      <c r="G33" s="77"/>
      <c r="H33" s="78"/>
      <c r="I33" s="77"/>
    </row>
    <row r="34" spans="3:9" ht="12.75">
      <c r="C34" s="66"/>
      <c r="D34" s="32"/>
      <c r="E34" s="71"/>
      <c r="F34" s="73"/>
      <c r="G34" s="77"/>
      <c r="H34" s="78"/>
      <c r="I34" s="77"/>
    </row>
    <row r="35" spans="3:9" ht="12.75">
      <c r="C35" s="66"/>
      <c r="D35" s="32"/>
      <c r="E35" s="71"/>
      <c r="F35" s="73"/>
      <c r="G35" s="77"/>
      <c r="H35" s="78"/>
      <c r="I35" s="77"/>
    </row>
    <row r="36" spans="3:9" ht="12.75">
      <c r="C36" s="66"/>
      <c r="D36" s="32"/>
      <c r="E36" s="71"/>
      <c r="F36" s="73"/>
      <c r="G36" s="77"/>
      <c r="H36" s="78"/>
      <c r="I36" s="77"/>
    </row>
    <row r="37" spans="3:9" ht="12.75">
      <c r="C37" s="66"/>
      <c r="D37" s="32"/>
      <c r="E37" s="71"/>
      <c r="F37" s="73"/>
      <c r="G37" s="77"/>
      <c r="H37" s="78"/>
      <c r="I37" s="77"/>
    </row>
    <row r="38" spans="3:9" ht="12.75">
      <c r="C38" s="66"/>
      <c r="D38" s="32"/>
      <c r="E38" s="71"/>
      <c r="F38" s="73"/>
      <c r="G38" s="77"/>
      <c r="H38" s="78"/>
      <c r="I38" s="77"/>
    </row>
    <row r="39" spans="3:9" ht="12.75">
      <c r="C39" s="66"/>
      <c r="D39" s="32"/>
      <c r="F39" s="73"/>
      <c r="G39" s="77"/>
      <c r="H39" s="78"/>
      <c r="I39" s="77"/>
    </row>
    <row r="40" spans="3:9" ht="12.75">
      <c r="C40" s="66"/>
      <c r="D40" s="32"/>
      <c r="F40" s="73"/>
      <c r="G40" s="77"/>
      <c r="H40" s="78"/>
      <c r="I40" s="77"/>
    </row>
    <row r="41" spans="3:9" ht="12.75">
      <c r="C41" s="66"/>
      <c r="D41" s="32"/>
      <c r="F41" s="73"/>
      <c r="G41" s="77"/>
      <c r="H41" s="78"/>
      <c r="I41" s="77"/>
    </row>
    <row r="42" spans="3:9" ht="12.75">
      <c r="C42" s="66"/>
      <c r="D42" s="32"/>
      <c r="F42" s="73"/>
      <c r="G42" s="77"/>
      <c r="H42" s="78"/>
      <c r="I42" s="77"/>
    </row>
    <row r="43" spans="3:9" ht="12.75">
      <c r="C43" s="66"/>
      <c r="D43" s="32"/>
      <c r="F43" s="74"/>
      <c r="G43" s="77"/>
      <c r="H43" s="78"/>
      <c r="I43" s="77"/>
    </row>
    <row r="44" spans="3:9" ht="12.75">
      <c r="C44" s="66"/>
      <c r="D44" s="32"/>
      <c r="F44" s="74"/>
      <c r="G44" s="77"/>
      <c r="H44" s="78"/>
      <c r="I44" s="77"/>
    </row>
    <row r="45" spans="3:9" ht="12.75">
      <c r="C45" s="66"/>
      <c r="D45" s="32"/>
      <c r="F45" s="74"/>
      <c r="G45" s="77"/>
      <c r="H45" s="78"/>
      <c r="I45" s="77"/>
    </row>
    <row r="46" spans="3:9" ht="12.75">
      <c r="C46" s="66"/>
      <c r="D46" s="32"/>
      <c r="F46" s="74"/>
      <c r="G46" s="77"/>
      <c r="H46" s="78"/>
      <c r="I46" s="77"/>
    </row>
    <row r="47" spans="3:9" ht="12.75">
      <c r="C47" s="66"/>
      <c r="D47" s="32"/>
      <c r="F47" s="74"/>
      <c r="G47" s="77"/>
      <c r="H47" s="78"/>
      <c r="I47" s="77"/>
    </row>
    <row r="48" spans="3:9" ht="12.75">
      <c r="C48" s="66"/>
      <c r="D48" s="32"/>
      <c r="F48" s="74"/>
      <c r="G48" s="77"/>
      <c r="H48" s="77"/>
      <c r="I48" s="77"/>
    </row>
    <row r="65536" ht="12.75">
      <c r="IU65536" t="s">
        <v>15</v>
      </c>
    </row>
  </sheetData>
  <sheetProtection/>
  <mergeCells count="1">
    <mergeCell ref="R6:T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 Treasury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II92002</dc:creator>
  <cp:keywords/>
  <dc:description/>
  <cp:lastModifiedBy>Abernathy, Ken A.</cp:lastModifiedBy>
  <cp:lastPrinted>2020-01-02T19:04:24Z</cp:lastPrinted>
  <dcterms:created xsi:type="dcterms:W3CDTF">2006-07-03T15:02:26Z</dcterms:created>
  <dcterms:modified xsi:type="dcterms:W3CDTF">2023-11-07T15:35:09Z</dcterms:modified>
  <cp:category/>
  <cp:version/>
  <cp:contentType/>
  <cp:contentStatus/>
</cp:coreProperties>
</file>